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codeName="ThisWorkbook" autoCompressPictures="0"/>
  <xr:revisionPtr revIDLastSave="0" documentId="13_ncr:1_{728E0C2A-5ABF-4F14-8BB8-3B51EAD0657E}" xr6:coauthVersionLast="47" xr6:coauthVersionMax="47" xr10:uidLastSave="{00000000-0000-0000-0000-000000000000}"/>
  <bookViews>
    <workbookView xWindow="-108" yWindow="-108" windowWidth="23256" windowHeight="12456" tabRatio="788" activeTab="11" xr2:uid="{00000000-000D-0000-FFFF-FFFF00000000}"/>
  </bookViews>
  <sheets>
    <sheet name="Janvier" sheetId="14" r:id="rId1"/>
    <sheet name="Février" sheetId="15" r:id="rId2"/>
    <sheet name="Mars" sheetId="16" r:id="rId3"/>
    <sheet name="Avril" sheetId="17" r:id="rId4"/>
    <sheet name="Mai" sheetId="18" r:id="rId5"/>
    <sheet name="Juin" sheetId="19" r:id="rId6"/>
    <sheet name="Juillet" sheetId="20" r:id="rId7"/>
    <sheet name="Août" sheetId="21" r:id="rId8"/>
    <sheet name="Septembre" sheetId="22" r:id="rId9"/>
    <sheet name="Octobre" sheetId="23" r:id="rId10"/>
    <sheet name="Novembre" sheetId="24" r:id="rId11"/>
    <sheet name="Décembre" sheetId="25" r:id="rId12"/>
    <sheet name="2027" sheetId="26" r:id="rId13"/>
  </sheets>
  <definedNames>
    <definedName name="AnnéeCalendrier">Janvier!$K$3</definedName>
    <definedName name="DébutSemaine">Janvier!$K$4</definedName>
    <definedName name="JoursEtSemaines">{0,1,2,3,4,5,6} + {0;1;2;3;4;5}*7</definedName>
    <definedName name="_xlnm.Print_Area" localSheetId="0">Janvier!$A$1:$H$14</definedName>
    <definedName name="ZoneTitreColonne1...H12.1">Janvier!$B$2</definedName>
    <definedName name="ZoneTitreColonne1...H12.10">Octobre!$B$2</definedName>
    <definedName name="ZoneTitreColonne1...H12.11">Novembre!$B$2</definedName>
    <definedName name="ZoneTitreColonne1...H12.12">Décembre!$B$2</definedName>
    <definedName name="ZoneTitreColonne1...H12.2">Février!$B$2</definedName>
    <definedName name="ZoneTitreColonne1...H12.3">Mars!$B$2</definedName>
    <definedName name="ZoneTitreColonne1...H12.4">Avril!$B$2</definedName>
    <definedName name="ZoneTitreColonne1...H12.5">Mai!$B$2</definedName>
    <definedName name="ZoneTitreColonne1...H12.6">Juin!$B$2</definedName>
    <definedName name="ZoneTitreColonne1...H12.7">Juillet!$B$2</definedName>
    <definedName name="ZoneTitreColonne1...H12.8">Août!$B$2</definedName>
    <definedName name="ZoneTitreColonne1...H12.9">Septembre!$B$2</definedName>
    <definedName name="ZoneTitreColonne2...C14.1">Janvier!$B$2</definedName>
    <definedName name="ZoneTitreColonne2...C14.10">Octobre!$B$2</definedName>
    <definedName name="ZoneTitreColonne2...C14.11">Novembre!$B$2</definedName>
    <definedName name="ZoneTitreColonne2...C14.12">Décembre!$B$2</definedName>
    <definedName name="ZoneTitreColonne2...C14.2">Février!$B$2</definedName>
    <definedName name="ZoneTitreColonne2...C14.3">Mars!$B$2</definedName>
    <definedName name="ZoneTitreColonne2...C14.4">Avril!$B$2</definedName>
    <definedName name="ZoneTitreColonne2...C14.5">Mai!$B$2</definedName>
    <definedName name="ZoneTitreColonne2...C14.6">Juin!$B$2</definedName>
    <definedName name="ZoneTitreColonne2...C14.7">Juillet!$B$2</definedName>
    <definedName name="ZoneTitreColonne2...C14.8">Août!$B$2</definedName>
    <definedName name="ZoneTitreColonne2...C14.9">Septembre!$B$2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2" i="25" l="1"/>
  <c r="B2" i="24"/>
  <c r="B2" i="23"/>
  <c r="B2" i="22"/>
  <c r="B2" i="21"/>
  <c r="B2" i="20"/>
  <c r="B2" i="19"/>
  <c r="B2" i="18"/>
  <c r="B2" i="17"/>
  <c r="B2" i="16"/>
  <c r="B2" i="15"/>
  <c r="B13" i="16" a="1"/>
  <c r="C13" i="16" s="1"/>
  <c r="D11" i="16"/>
  <c r="B11" i="16" a="1"/>
  <c r="G11" i="16" s="1"/>
  <c r="D9" i="16"/>
  <c r="B9" i="16" a="1"/>
  <c r="G9" i="16" s="1"/>
  <c r="H7" i="16"/>
  <c r="D7" i="16"/>
  <c r="B7" i="16" a="1"/>
  <c r="G7" i="16" s="1"/>
  <c r="H5" i="16"/>
  <c r="D5" i="16"/>
  <c r="B5" i="16"/>
  <c r="B5" i="16" a="1"/>
  <c r="G5" i="16" s="1"/>
  <c r="H3" i="16"/>
  <c r="H2" i="16" s="1"/>
  <c r="D3" i="16"/>
  <c r="D2" i="16" s="1"/>
  <c r="B3" i="16"/>
  <c r="B3" i="16" a="1"/>
  <c r="G3" i="16" s="1"/>
  <c r="G2" i="16" s="1"/>
  <c r="B13" i="17" a="1"/>
  <c r="C13" i="17" s="1"/>
  <c r="F11" i="17"/>
  <c r="B11" i="17"/>
  <c r="B11" i="17" a="1"/>
  <c r="G11" i="17" s="1"/>
  <c r="D9" i="17"/>
  <c r="B9" i="17" a="1"/>
  <c r="G9" i="17" s="1"/>
  <c r="F7" i="17"/>
  <c r="D7" i="17"/>
  <c r="B7" i="17"/>
  <c r="B7" i="17" a="1"/>
  <c r="G7" i="17" s="1"/>
  <c r="H5" i="17"/>
  <c r="D5" i="17"/>
  <c r="B5" i="17" a="1"/>
  <c r="G5" i="17" s="1"/>
  <c r="H3" i="17"/>
  <c r="F3" i="17"/>
  <c r="D3" i="17"/>
  <c r="B3" i="17"/>
  <c r="B3" i="17" a="1"/>
  <c r="G3" i="17" s="1"/>
  <c r="B13" i="18"/>
  <c r="B13" i="18" a="1"/>
  <c r="C13" i="18" s="1"/>
  <c r="B11" i="18" a="1"/>
  <c r="G11" i="18" s="1"/>
  <c r="F9" i="18"/>
  <c r="B9" i="18"/>
  <c r="B9" i="18" a="1"/>
  <c r="G9" i="18" s="1"/>
  <c r="D7" i="18"/>
  <c r="B7" i="18" a="1"/>
  <c r="G7" i="18" s="1"/>
  <c r="F5" i="18"/>
  <c r="D5" i="18"/>
  <c r="B5" i="18"/>
  <c r="B5" i="18" a="1"/>
  <c r="G5" i="18" s="1"/>
  <c r="H3" i="18"/>
  <c r="H2" i="18" s="1"/>
  <c r="D3" i="18"/>
  <c r="D2" i="18" s="1"/>
  <c r="B3" i="18" a="1"/>
  <c r="G3" i="18" s="1"/>
  <c r="B13" i="19" a="1"/>
  <c r="C13" i="19" s="1"/>
  <c r="H11" i="19"/>
  <c r="F11" i="19"/>
  <c r="D11" i="19"/>
  <c r="B11" i="19"/>
  <c r="B11" i="19" a="1"/>
  <c r="G11" i="19" s="1"/>
  <c r="B9" i="19" a="1"/>
  <c r="G9" i="19" s="1"/>
  <c r="F7" i="19"/>
  <c r="B7" i="19"/>
  <c r="B7" i="19" a="1"/>
  <c r="G7" i="19" s="1"/>
  <c r="D5" i="19"/>
  <c r="B5" i="19" a="1"/>
  <c r="G5" i="19" s="1"/>
  <c r="F3" i="19"/>
  <c r="F2" i="19" s="1"/>
  <c r="D3" i="19"/>
  <c r="B3" i="19"/>
  <c r="B3" i="19" a="1"/>
  <c r="G3" i="19" s="1"/>
  <c r="B13" i="20"/>
  <c r="B13" i="20" a="1"/>
  <c r="C13" i="20" s="1"/>
  <c r="H11" i="20"/>
  <c r="D11" i="20"/>
  <c r="B11" i="20" a="1"/>
  <c r="G11" i="20" s="1"/>
  <c r="H9" i="20"/>
  <c r="F9" i="20"/>
  <c r="B9" i="20"/>
  <c r="B9" i="20" a="1"/>
  <c r="G9" i="20" s="1"/>
  <c r="B7" i="20" a="1"/>
  <c r="G7" i="20" s="1"/>
  <c r="F5" i="20"/>
  <c r="B5" i="20"/>
  <c r="B5" i="20" a="1"/>
  <c r="G5" i="20" s="1"/>
  <c r="D3" i="20"/>
  <c r="D2" i="20" s="1"/>
  <c r="B3" i="20" a="1"/>
  <c r="G3" i="20" s="1"/>
  <c r="G2" i="20" s="1"/>
  <c r="B13" i="21" a="1"/>
  <c r="C13" i="21" s="1"/>
  <c r="H11" i="21"/>
  <c r="F11" i="21"/>
  <c r="D11" i="21"/>
  <c r="B11" i="21"/>
  <c r="B11" i="21" a="1"/>
  <c r="G11" i="21" s="1"/>
  <c r="B9" i="21" a="1"/>
  <c r="G9" i="21" s="1"/>
  <c r="B7" i="21" a="1"/>
  <c r="H7" i="21" s="1"/>
  <c r="B5" i="21" a="1"/>
  <c r="H5" i="21" s="1"/>
  <c r="B3" i="21" a="1"/>
  <c r="H3" i="21" s="1"/>
  <c r="H2" i="21" s="1"/>
  <c r="B13" i="22" a="1"/>
  <c r="B13" i="22" s="1"/>
  <c r="B11" i="22" a="1"/>
  <c r="H11" i="22" s="1"/>
  <c r="B9" i="22" a="1"/>
  <c r="H9" i="22" s="1"/>
  <c r="B7" i="22" a="1"/>
  <c r="H7" i="22" s="1"/>
  <c r="B5" i="22" a="1"/>
  <c r="H5" i="22" s="1"/>
  <c r="B3" i="22" a="1"/>
  <c r="B13" i="23" a="1"/>
  <c r="B13" i="23" s="1"/>
  <c r="B11" i="23" a="1"/>
  <c r="G11" i="23" s="1"/>
  <c r="B9" i="23" a="1"/>
  <c r="G9" i="23" s="1"/>
  <c r="B7" i="23" a="1"/>
  <c r="G7" i="23" s="1"/>
  <c r="B5" i="23" a="1"/>
  <c r="G5" i="23" s="1"/>
  <c r="B3" i="23" a="1"/>
  <c r="G3" i="23" s="1"/>
  <c r="G2" i="23" s="1"/>
  <c r="C13" i="24"/>
  <c r="B13" i="24" a="1"/>
  <c r="B13" i="24" s="1"/>
  <c r="G11" i="24"/>
  <c r="C11" i="24"/>
  <c r="B11" i="24" a="1"/>
  <c r="C9" i="24"/>
  <c r="B9" i="24" a="1"/>
  <c r="G9" i="24" s="1"/>
  <c r="G7" i="24"/>
  <c r="B7" i="24" a="1"/>
  <c r="C7" i="24" s="1"/>
  <c r="G5" i="24"/>
  <c r="C5" i="24"/>
  <c r="B5" i="24" a="1"/>
  <c r="B3" i="24" a="1"/>
  <c r="B13" i="25" a="1"/>
  <c r="B13" i="25" s="1"/>
  <c r="B11" i="25" a="1"/>
  <c r="G11" i="25" s="1"/>
  <c r="B9" i="25" a="1"/>
  <c r="G9" i="25" s="1"/>
  <c r="B7" i="25" a="1"/>
  <c r="G7" i="25" s="1"/>
  <c r="B5" i="25" a="1"/>
  <c r="G5" i="25" s="1"/>
  <c r="B3" i="25" a="1"/>
  <c r="G3" i="25" s="1"/>
  <c r="G2" i="25" s="1"/>
  <c r="B13" i="15" a="1"/>
  <c r="B13" i="15" s="1"/>
  <c r="G11" i="15"/>
  <c r="C11" i="15"/>
  <c r="B11" i="15" a="1"/>
  <c r="B9" i="15" a="1"/>
  <c r="G9" i="15" s="1"/>
  <c r="C7" i="15"/>
  <c r="B7" i="15" a="1"/>
  <c r="G7" i="15" s="1"/>
  <c r="G5" i="15"/>
  <c r="B5" i="15" a="1"/>
  <c r="C5" i="15" s="1"/>
  <c r="B3" i="15" a="1"/>
  <c r="B13" i="14" a="1"/>
  <c r="C13" i="14" s="1"/>
  <c r="B11" i="14" a="1"/>
  <c r="H11" i="14" s="1"/>
  <c r="B9" i="14" a="1"/>
  <c r="G9" i="14" s="1"/>
  <c r="B7" i="14" a="1"/>
  <c r="H7" i="14" s="1"/>
  <c r="B5" i="14" a="1"/>
  <c r="G5" i="14" s="1"/>
  <c r="B3" i="14" a="1"/>
  <c r="H3" i="14" s="1"/>
  <c r="H2" i="14" s="1"/>
  <c r="H2" i="17"/>
  <c r="G2" i="17"/>
  <c r="F2" i="17"/>
  <c r="D2" i="17"/>
  <c r="G2" i="18"/>
  <c r="G2" i="19"/>
  <c r="D2" i="19"/>
  <c r="B1" i="25"/>
  <c r="B1" i="24"/>
  <c r="B1" i="23"/>
  <c r="B1" i="22"/>
  <c r="B1" i="21"/>
  <c r="B1" i="20"/>
  <c r="B1" i="19"/>
  <c r="B1" i="18"/>
  <c r="B1" i="17"/>
  <c r="B1" i="16"/>
  <c r="B1" i="15"/>
  <c r="B1" i="14"/>
  <c r="C13" i="15" l="1"/>
  <c r="F3" i="20"/>
  <c r="F2" i="20" s="1"/>
  <c r="B7" i="20"/>
  <c r="F5" i="19"/>
  <c r="B9" i="19"/>
  <c r="F7" i="18"/>
  <c r="B11" i="18"/>
  <c r="F9" i="17"/>
  <c r="B13" i="17"/>
  <c r="F11" i="16"/>
  <c r="H3" i="20"/>
  <c r="H2" i="20" s="1"/>
  <c r="D7" i="20"/>
  <c r="H5" i="19"/>
  <c r="D9" i="19"/>
  <c r="H7" i="18"/>
  <c r="D11" i="18"/>
  <c r="H9" i="17"/>
  <c r="F5" i="16"/>
  <c r="B9" i="16"/>
  <c r="H11" i="16"/>
  <c r="C9" i="15"/>
  <c r="F7" i="20"/>
  <c r="B11" i="20"/>
  <c r="F9" i="19"/>
  <c r="B13" i="19"/>
  <c r="F11" i="18"/>
  <c r="H7" i="20"/>
  <c r="H9" i="19"/>
  <c r="H11" i="18"/>
  <c r="F9" i="16"/>
  <c r="B13" i="16"/>
  <c r="B13" i="21"/>
  <c r="D5" i="20"/>
  <c r="F11" i="20"/>
  <c r="H3" i="19"/>
  <c r="H2" i="19" s="1"/>
  <c r="D7" i="19"/>
  <c r="B3" i="18"/>
  <c r="H5" i="18"/>
  <c r="D9" i="18"/>
  <c r="B5" i="17"/>
  <c r="H7" i="17"/>
  <c r="D11" i="17"/>
  <c r="F3" i="16"/>
  <c r="F2" i="16" s="1"/>
  <c r="B7" i="16"/>
  <c r="H9" i="16"/>
  <c r="B3" i="20"/>
  <c r="H5" i="20"/>
  <c r="D9" i="20"/>
  <c r="B5" i="19"/>
  <c r="H7" i="19"/>
  <c r="F3" i="18"/>
  <c r="F2" i="18" s="1"/>
  <c r="B7" i="18"/>
  <c r="H9" i="18"/>
  <c r="F5" i="17"/>
  <c r="B9" i="17"/>
  <c r="H11" i="17"/>
  <c r="F7" i="16"/>
  <c r="B11" i="16"/>
  <c r="H3" i="15"/>
  <c r="H2" i="15" s="1"/>
  <c r="F3" i="15"/>
  <c r="F2" i="15" s="1"/>
  <c r="D3" i="15"/>
  <c r="D2" i="15" s="1"/>
  <c r="B3" i="15"/>
  <c r="E3" i="15"/>
  <c r="E2" i="15" s="1"/>
  <c r="H5" i="15"/>
  <c r="F5" i="15"/>
  <c r="D5" i="15"/>
  <c r="B5" i="15"/>
  <c r="E5" i="15"/>
  <c r="H7" i="15"/>
  <c r="F7" i="15"/>
  <c r="D7" i="15"/>
  <c r="B7" i="15"/>
  <c r="E7" i="15"/>
  <c r="H9" i="15"/>
  <c r="F9" i="15"/>
  <c r="D9" i="15"/>
  <c r="B9" i="15"/>
  <c r="E9" i="15"/>
  <c r="H11" i="15"/>
  <c r="F11" i="15"/>
  <c r="D11" i="15"/>
  <c r="B11" i="15"/>
  <c r="E11" i="15"/>
  <c r="C3" i="25"/>
  <c r="C2" i="25" s="1"/>
  <c r="C5" i="25"/>
  <c r="C7" i="25"/>
  <c r="C9" i="25"/>
  <c r="C11" i="25"/>
  <c r="C13" i="25"/>
  <c r="H3" i="24"/>
  <c r="H2" i="24" s="1"/>
  <c r="F3" i="24"/>
  <c r="F2" i="24" s="1"/>
  <c r="D3" i="24"/>
  <c r="D2" i="24" s="1"/>
  <c r="B3" i="24"/>
  <c r="E3" i="24"/>
  <c r="E2" i="24" s="1"/>
  <c r="H5" i="24"/>
  <c r="F5" i="24"/>
  <c r="D5" i="24"/>
  <c r="B5" i="24"/>
  <c r="E5" i="24"/>
  <c r="H7" i="24"/>
  <c r="F7" i="24"/>
  <c r="D7" i="24"/>
  <c r="B7" i="24"/>
  <c r="E7" i="24"/>
  <c r="H9" i="24"/>
  <c r="F9" i="24"/>
  <c r="D9" i="24"/>
  <c r="B9" i="24"/>
  <c r="E9" i="24"/>
  <c r="H11" i="24"/>
  <c r="F11" i="24"/>
  <c r="D11" i="24"/>
  <c r="B11" i="24"/>
  <c r="E11" i="24"/>
  <c r="C3" i="23"/>
  <c r="C2" i="23" s="1"/>
  <c r="C5" i="23"/>
  <c r="C7" i="23"/>
  <c r="C9" i="23"/>
  <c r="C11" i="23"/>
  <c r="C13" i="23"/>
  <c r="H3" i="22"/>
  <c r="H2" i="22" s="1"/>
  <c r="F3" i="22"/>
  <c r="F2" i="22" s="1"/>
  <c r="D3" i="22"/>
  <c r="D2" i="22" s="1"/>
  <c r="B3" i="22"/>
  <c r="G3" i="22"/>
  <c r="G2" i="22" s="1"/>
  <c r="E3" i="22"/>
  <c r="E2" i="22" s="1"/>
  <c r="C3" i="22"/>
  <c r="C2" i="22" s="1"/>
  <c r="C3" i="15"/>
  <c r="C2" i="15" s="1"/>
  <c r="G3" i="15"/>
  <c r="G2" i="15" s="1"/>
  <c r="H3" i="25"/>
  <c r="H2" i="25" s="1"/>
  <c r="F3" i="25"/>
  <c r="F2" i="25" s="1"/>
  <c r="D3" i="25"/>
  <c r="D2" i="25" s="1"/>
  <c r="B3" i="25"/>
  <c r="E3" i="25"/>
  <c r="E2" i="25" s="1"/>
  <c r="H5" i="25"/>
  <c r="F5" i="25"/>
  <c r="D5" i="25"/>
  <c r="B5" i="25"/>
  <c r="E5" i="25"/>
  <c r="H7" i="25"/>
  <c r="F7" i="25"/>
  <c r="D7" i="25"/>
  <c r="B7" i="25"/>
  <c r="E7" i="25"/>
  <c r="H9" i="25"/>
  <c r="F9" i="25"/>
  <c r="D9" i="25"/>
  <c r="B9" i="25"/>
  <c r="E9" i="25"/>
  <c r="H11" i="25"/>
  <c r="F11" i="25"/>
  <c r="D11" i="25"/>
  <c r="B11" i="25"/>
  <c r="E11" i="25"/>
  <c r="C3" i="24"/>
  <c r="C2" i="24" s="1"/>
  <c r="G3" i="24"/>
  <c r="G2" i="24" s="1"/>
  <c r="H3" i="23"/>
  <c r="H2" i="23" s="1"/>
  <c r="F3" i="23"/>
  <c r="F2" i="23" s="1"/>
  <c r="D3" i="23"/>
  <c r="D2" i="23" s="1"/>
  <c r="B3" i="23"/>
  <c r="E3" i="23"/>
  <c r="E2" i="23" s="1"/>
  <c r="H5" i="23"/>
  <c r="F5" i="23"/>
  <c r="D5" i="23"/>
  <c r="B5" i="23"/>
  <c r="E5" i="23"/>
  <c r="H7" i="23"/>
  <c r="F7" i="23"/>
  <c r="D7" i="23"/>
  <c r="B7" i="23"/>
  <c r="E7" i="23"/>
  <c r="H9" i="23"/>
  <c r="F9" i="23"/>
  <c r="D9" i="23"/>
  <c r="B9" i="23"/>
  <c r="E9" i="23"/>
  <c r="H11" i="23"/>
  <c r="F11" i="23"/>
  <c r="D11" i="23"/>
  <c r="B11" i="23"/>
  <c r="E11" i="23"/>
  <c r="C5" i="22"/>
  <c r="E5" i="22"/>
  <c r="G5" i="22"/>
  <c r="C13" i="22"/>
  <c r="C3" i="21"/>
  <c r="C2" i="21" s="1"/>
  <c r="G3" i="21"/>
  <c r="G2" i="21" s="1"/>
  <c r="C7" i="22"/>
  <c r="E7" i="22"/>
  <c r="G7" i="22"/>
  <c r="C9" i="22"/>
  <c r="E9" i="22"/>
  <c r="G9" i="22"/>
  <c r="C11" i="22"/>
  <c r="E11" i="22"/>
  <c r="G11" i="22"/>
  <c r="E3" i="21"/>
  <c r="E2" i="21" s="1"/>
  <c r="C5" i="21"/>
  <c r="E5" i="21"/>
  <c r="G5" i="21"/>
  <c r="C7" i="21"/>
  <c r="E7" i="21"/>
  <c r="G7" i="21"/>
  <c r="C9" i="21"/>
  <c r="E9" i="21"/>
  <c r="H9" i="21"/>
  <c r="B5" i="22"/>
  <c r="D5" i="22"/>
  <c r="F5" i="22"/>
  <c r="B7" i="22"/>
  <c r="D7" i="22"/>
  <c r="F7" i="22"/>
  <c r="B9" i="22"/>
  <c r="D9" i="22"/>
  <c r="F9" i="22"/>
  <c r="B11" i="22"/>
  <c r="D11" i="22"/>
  <c r="F11" i="22"/>
  <c r="B3" i="21"/>
  <c r="D3" i="21"/>
  <c r="D2" i="21" s="1"/>
  <c r="F3" i="21"/>
  <c r="F2" i="21" s="1"/>
  <c r="B5" i="21"/>
  <c r="D5" i="21"/>
  <c r="F5" i="21"/>
  <c r="B7" i="21"/>
  <c r="D7" i="21"/>
  <c r="F7" i="21"/>
  <c r="B9" i="21"/>
  <c r="D9" i="21"/>
  <c r="F9" i="21"/>
  <c r="C11" i="21"/>
  <c r="E11" i="21"/>
  <c r="C3" i="20"/>
  <c r="C2" i="20" s="1"/>
  <c r="E3" i="20"/>
  <c r="E2" i="20" s="1"/>
  <c r="C5" i="20"/>
  <c r="E5" i="20"/>
  <c r="C7" i="20"/>
  <c r="E7" i="20"/>
  <c r="C9" i="20"/>
  <c r="E9" i="20"/>
  <c r="C11" i="20"/>
  <c r="E11" i="20"/>
  <c r="C3" i="19"/>
  <c r="C2" i="19" s="1"/>
  <c r="E3" i="19"/>
  <c r="E2" i="19" s="1"/>
  <c r="C5" i="19"/>
  <c r="E5" i="19"/>
  <c r="C7" i="19"/>
  <c r="E7" i="19"/>
  <c r="C9" i="19"/>
  <c r="E9" i="19"/>
  <c r="C11" i="19"/>
  <c r="E11" i="19"/>
  <c r="C3" i="18"/>
  <c r="C2" i="18" s="1"/>
  <c r="E3" i="18"/>
  <c r="E2" i="18" s="1"/>
  <c r="C5" i="18"/>
  <c r="E5" i="18"/>
  <c r="C7" i="18"/>
  <c r="E7" i="18"/>
  <c r="C9" i="18"/>
  <c r="E9" i="18"/>
  <c r="C11" i="18"/>
  <c r="E11" i="18"/>
  <c r="C3" i="17"/>
  <c r="C2" i="17" s="1"/>
  <c r="E3" i="17"/>
  <c r="E2" i="17" s="1"/>
  <c r="C5" i="17"/>
  <c r="E5" i="17"/>
  <c r="C7" i="17"/>
  <c r="E7" i="17"/>
  <c r="C9" i="17"/>
  <c r="E9" i="17"/>
  <c r="C11" i="17"/>
  <c r="E11" i="17"/>
  <c r="C3" i="16"/>
  <c r="C2" i="16" s="1"/>
  <c r="E3" i="16"/>
  <c r="E2" i="16" s="1"/>
  <c r="C5" i="16"/>
  <c r="E5" i="16"/>
  <c r="C7" i="16"/>
  <c r="E7" i="16"/>
  <c r="C9" i="16"/>
  <c r="E9" i="16"/>
  <c r="C11" i="16"/>
  <c r="E11" i="16"/>
  <c r="C3" i="14"/>
  <c r="C2" i="14" s="1"/>
  <c r="E3" i="14"/>
  <c r="E2" i="14" s="1"/>
  <c r="G3" i="14"/>
  <c r="G2" i="14" s="1"/>
  <c r="C7" i="14"/>
  <c r="E7" i="14"/>
  <c r="G7" i="14"/>
  <c r="C11" i="14"/>
  <c r="E11" i="14"/>
  <c r="G11" i="14"/>
  <c r="B3" i="14"/>
  <c r="D3" i="14"/>
  <c r="D2" i="14" s="1"/>
  <c r="F3" i="14"/>
  <c r="F2" i="14" s="1"/>
  <c r="B5" i="14"/>
  <c r="D5" i="14"/>
  <c r="F5" i="14"/>
  <c r="H5" i="14"/>
  <c r="B7" i="14"/>
  <c r="D7" i="14"/>
  <c r="F7" i="14"/>
  <c r="B9" i="14"/>
  <c r="D9" i="14"/>
  <c r="F9" i="14"/>
  <c r="H9" i="14"/>
  <c r="B11" i="14"/>
  <c r="D11" i="14"/>
  <c r="F11" i="14"/>
  <c r="B13" i="14"/>
  <c r="C5" i="14"/>
  <c r="E5" i="14"/>
  <c r="C9" i="14"/>
  <c r="E9" i="14"/>
  <c r="B2" i="14" l="1"/>
</calcChain>
</file>

<file path=xl/sharedStrings.xml><?xml version="1.0" encoding="utf-8"?>
<sst xmlns="http://schemas.openxmlformats.org/spreadsheetml/2006/main" count="38" uniqueCount="26">
  <si>
    <t>Notes</t>
  </si>
  <si>
    <t>Paramètres du Calendrier</t>
  </si>
  <si>
    <t>Année</t>
  </si>
  <si>
    <t>Début de la semaine</t>
  </si>
  <si>
    <t>LUNDI</t>
  </si>
  <si>
    <t>Foulées du 95 : Stéphanie B</t>
  </si>
  <si>
    <t xml:space="preserve">Grande traversée Pyrénées Jérôme N : 118,5km </t>
  </si>
  <si>
    <t>Course Diabète Cergy : Carole C</t>
  </si>
  <si>
    <t>Ecotrail Paris 20km : Carole C</t>
  </si>
  <si>
    <t>Semi de Rome : Camille</t>
  </si>
  <si>
    <t>Marathon de Rome</t>
  </si>
  <si>
    <t>Camille, 2 Stéphanies, Fabrice</t>
  </si>
  <si>
    <t>13km trail de nuit IA : André, Ludo, Fabienne</t>
  </si>
  <si>
    <t>Semi de Chablis : Sissi et Carlos</t>
  </si>
  <si>
    <t>Ekiden : Amandine, Stéphanie B, Fabienne, Sissi, Carlos, Sylvie R, Sylvie T, Pascal R Pascal C, Christine C, Myriam et Stéphane, Franck P, Joao, Isabelle, Yann, Francis, Agathe</t>
  </si>
  <si>
    <t xml:space="preserve"> Semi d'Amiens : André  10km de Chantilly : Christine et Pascal C</t>
  </si>
  <si>
    <t>Trail des 2 Baies</t>
  </si>
  <si>
    <t>Semi de Nice</t>
  </si>
  <si>
    <t>Christine et Pascal C</t>
  </si>
  <si>
    <t>10km Montereau : Amandine et Joao Semi de Lille : Fabrice</t>
  </si>
  <si>
    <t>Marathon Beaujolais : Fabrice</t>
  </si>
  <si>
    <t>Stéphanie B : 20km de Paris , 13km trail de L'isle Adam :  Amandine, Ludo, Joao, Régis</t>
  </si>
  <si>
    <t>Ronde Ermont : 5k : Sylvie R, Ludo, Isabelle10km : Amandine, Pascal, Camille, Thanh, Joao, Yann, Christine et Pascal C, Fabrice, Agathe, Régis 10km de Paris Centre : Carlos et Sissi, Francis</t>
  </si>
  <si>
    <t>Berges de Conflans : Fabrice ? Christine et Pascal C ? Régis ?</t>
  </si>
  <si>
    <t>Foulées 3919 Cergy : Sissi et Carlos, Francis,Fabienne, Christine et Pascal C</t>
  </si>
  <si>
    <t>Fabienne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</si>
</sst>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4" formatCode="_-* #,##0.00\ &quot;€&quot;_-;\-* #,##0.00\ &quot;€&quot;_-;_-* &quot;-&quot;??\ &quot;€&quot;_-;_-@_-"/>
    <numFmt numFmtId="164" formatCode="_(* #,##0_);_(* \(#,##0\);_(* &quot;-&quot;_);_(@_)"/>
    <numFmt numFmtId="165" formatCode="_(* #,##0.00_);_(* \(#,##0.00\);_(* &quot;-&quot;??_);_(@_)"/>
    <numFmt numFmtId="166" formatCode="d"/>
  </numFmts>
  <fonts count="31">
    <font>
      <sz val="11"/>
      <color theme="1" tint="0.24994659260841701"/>
      <name val="Lucida Sans"/>
      <family val="2"/>
      <scheme val="minor"/>
    </font>
    <font>
      <sz val="11"/>
      <color theme="1"/>
      <name val="Lucida Sans"/>
      <family val="2"/>
      <scheme val="minor"/>
    </font>
    <font>
      <sz val="8"/>
      <name val="Arial"/>
      <family val="2"/>
    </font>
    <font>
      <sz val="10"/>
      <name val="Century Gothic"/>
      <family val="2"/>
    </font>
    <font>
      <b/>
      <sz val="11"/>
      <color theme="0"/>
      <name val="Lucida Sans"/>
      <family val="2"/>
      <scheme val="minor"/>
    </font>
    <font>
      <b/>
      <sz val="14"/>
      <color theme="0"/>
      <name val="Lucida Sans"/>
      <family val="2"/>
      <scheme val="minor"/>
    </font>
    <font>
      <sz val="35"/>
      <color theme="4"/>
      <name val="Lucida Sans"/>
      <family val="2"/>
      <scheme val="minor"/>
    </font>
    <font>
      <sz val="11"/>
      <color theme="1" tint="0.34998626667073579"/>
      <name val="Lucida Sans"/>
      <family val="2"/>
      <scheme val="minor"/>
    </font>
    <font>
      <sz val="11"/>
      <color theme="4" tint="-0.24994659260841701"/>
      <name val="Lucida Sans"/>
      <family val="2"/>
      <scheme val="minor"/>
    </font>
    <font>
      <sz val="11"/>
      <color indexed="63"/>
      <name val="Lucida Sans"/>
      <family val="2"/>
      <scheme val="minor"/>
    </font>
    <font>
      <b/>
      <sz val="11"/>
      <color theme="1" tint="0.34998626667073579"/>
      <name val="Lucida Sans"/>
      <family val="2"/>
      <scheme val="minor"/>
    </font>
    <font>
      <sz val="11"/>
      <color theme="1" tint="0.24994659260841701"/>
      <name val="Lucida Sans"/>
      <family val="2"/>
      <scheme val="minor"/>
    </font>
    <font>
      <i/>
      <sz val="11"/>
      <color theme="1" tint="0.34998626667073579"/>
      <name val="Lucida Sans"/>
      <family val="2"/>
      <charset val="238"/>
      <scheme val="minor"/>
    </font>
    <font>
      <sz val="11"/>
      <color theme="1" tint="0.34998626667073579"/>
      <name val="Lucida Sans"/>
      <family val="2"/>
      <charset val="238"/>
      <scheme val="minor"/>
    </font>
    <font>
      <b/>
      <sz val="11"/>
      <color theme="1" tint="0.34998626667073579"/>
      <name val="Lucida Sans"/>
      <family val="2"/>
      <charset val="238"/>
      <scheme val="minor"/>
    </font>
    <font>
      <sz val="35"/>
      <color theme="1"/>
      <name val="Rockwell"/>
      <family val="1"/>
      <scheme val="major"/>
    </font>
    <font>
      <sz val="11"/>
      <color theme="1"/>
      <name val="Rockwell"/>
      <family val="1"/>
      <scheme val="major"/>
    </font>
    <font>
      <b/>
      <sz val="11"/>
      <color theme="1" tint="0.24994659260841701"/>
      <name val="Lucida Sans"/>
      <family val="2"/>
      <charset val="238"/>
      <scheme val="minor"/>
    </font>
    <font>
      <sz val="35"/>
      <color theme="0"/>
      <name val="Rockwell"/>
      <family val="1"/>
      <scheme val="major"/>
    </font>
    <font>
      <sz val="35"/>
      <color theme="0"/>
      <name val="Lucida Sans"/>
      <family val="2"/>
      <scheme val="minor"/>
    </font>
    <font>
      <sz val="11"/>
      <color theme="0"/>
      <name val="Lucida Sans"/>
      <family val="2"/>
      <scheme val="minor"/>
    </font>
    <font>
      <sz val="11"/>
      <color rgb="FF006100"/>
      <name val="Lucida Sans"/>
      <family val="2"/>
      <scheme val="minor"/>
    </font>
    <font>
      <sz val="11"/>
      <color rgb="FF9C0006"/>
      <name val="Lucida Sans"/>
      <family val="2"/>
      <scheme val="minor"/>
    </font>
    <font>
      <sz val="11"/>
      <color rgb="FF9C5700"/>
      <name val="Lucida Sans"/>
      <family val="2"/>
      <scheme val="minor"/>
    </font>
    <font>
      <sz val="11"/>
      <color rgb="FF3F3F76"/>
      <name val="Lucida Sans"/>
      <family val="2"/>
      <scheme val="minor"/>
    </font>
    <font>
      <b/>
      <sz val="11"/>
      <color rgb="FF3F3F3F"/>
      <name val="Lucida Sans"/>
      <family val="2"/>
      <scheme val="minor"/>
    </font>
    <font>
      <b/>
      <sz val="11"/>
      <color rgb="FFFA7D00"/>
      <name val="Lucida Sans"/>
      <family val="2"/>
      <scheme val="minor"/>
    </font>
    <font>
      <sz val="11"/>
      <color rgb="FFFA7D00"/>
      <name val="Lucida Sans"/>
      <family val="2"/>
      <scheme val="minor"/>
    </font>
    <font>
      <sz val="11"/>
      <color rgb="FFFF0000"/>
      <name val="Lucida Sans"/>
      <family val="2"/>
      <scheme val="minor"/>
    </font>
    <font>
      <i/>
      <sz val="11"/>
      <color rgb="FF7F7F7F"/>
      <name val="Lucida Sans"/>
      <family val="2"/>
      <scheme val="minor"/>
    </font>
    <font>
      <b/>
      <sz val="11"/>
      <color theme="1"/>
      <name val="Lucida Sans"/>
      <family val="2"/>
      <scheme val="minor"/>
    </font>
  </fonts>
  <fills count="49">
    <fill>
      <patternFill patternType="none"/>
    </fill>
    <fill>
      <patternFill patternType="gray125"/>
    </fill>
    <fill>
      <patternFill patternType="solid">
        <fgColor indexed="9"/>
        <bgColor indexed="64"/>
      </patternFill>
    </fill>
    <fill>
      <patternFill patternType="solid">
        <fgColor theme="4" tint="0.59999389629810485"/>
        <bgColor indexed="65"/>
      </patternFill>
    </fill>
    <fill>
      <patternFill patternType="solid">
        <fgColor theme="4"/>
      </patternFill>
    </fill>
    <fill>
      <patternFill patternType="solid">
        <fgColor theme="8"/>
      </patternFill>
    </fill>
    <fill>
      <patternFill patternType="solid">
        <fgColor theme="2"/>
        <bgColor indexed="64"/>
      </patternFill>
    </fill>
    <fill>
      <patternFill patternType="solid">
        <fgColor theme="0" tint="-4.9989318521683403E-2"/>
        <bgColor indexed="64"/>
      </patternFill>
    </fill>
    <fill>
      <patternFill patternType="solid">
        <fgColor theme="0"/>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theme="4" tint="0.39997558519241921"/>
        <bgColor indexed="64"/>
      </patternFill>
    </fill>
    <fill>
      <patternFill patternType="solid">
        <fgColor theme="7"/>
        <bgColor indexed="64"/>
      </patternFill>
    </fill>
    <fill>
      <patternFill patternType="solid">
        <fgColor theme="8"/>
        <bgColor indexed="64"/>
      </patternFill>
    </fill>
    <fill>
      <patternFill patternType="solid">
        <fgColor theme="8" tint="-0.249977111117893"/>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ck">
        <color theme="1" tint="0.499984740745262"/>
      </left>
      <right style="thick">
        <color theme="1" tint="0.499984740745262"/>
      </right>
      <top style="thick">
        <color theme="1" tint="0.499984740745262"/>
      </top>
      <bottom style="thick">
        <color theme="1" tint="0.499984740745262"/>
      </bottom>
      <diagonal/>
    </border>
    <border>
      <left/>
      <right/>
      <top/>
      <bottom style="medium">
        <color theme="4" tint="-0.24994659260841701"/>
      </bottom>
      <diagonal/>
    </border>
    <border>
      <left/>
      <right/>
      <top/>
      <bottom style="thin">
        <color theme="1"/>
      </bottom>
      <diagonal/>
    </border>
    <border>
      <left style="thin">
        <color theme="2" tint="-9.9978637043366805E-2"/>
      </left>
      <right/>
      <top style="thin">
        <color theme="2" tint="-9.9978637043366805E-2"/>
      </top>
      <bottom/>
      <diagonal/>
    </border>
    <border>
      <left/>
      <right/>
      <top style="thin">
        <color theme="2" tint="-9.9978637043366805E-2"/>
      </top>
      <bottom/>
      <diagonal/>
    </border>
    <border>
      <left/>
      <right style="thin">
        <color theme="2" tint="-9.9978637043366805E-2"/>
      </right>
      <top style="thin">
        <color theme="2" tint="-9.9978637043366805E-2"/>
      </top>
      <bottom/>
      <diagonal/>
    </border>
    <border>
      <left style="thin">
        <color theme="2" tint="-9.9978637043366805E-2"/>
      </left>
      <right/>
      <top/>
      <bottom style="thin">
        <color theme="2" tint="-9.9978637043366805E-2"/>
      </bottom>
      <diagonal/>
    </border>
    <border>
      <left/>
      <right/>
      <top/>
      <bottom style="thin">
        <color theme="2" tint="-9.9978637043366805E-2"/>
      </bottom>
      <diagonal/>
    </border>
    <border>
      <left/>
      <right style="thin">
        <color theme="2" tint="-9.9978637043366805E-2"/>
      </right>
      <top/>
      <bottom style="thin">
        <color theme="2" tint="-9.9978637043366805E-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2">
    <xf numFmtId="0" fontId="0" fillId="0" borderId="0">
      <alignment vertical="top"/>
    </xf>
    <xf numFmtId="0" fontId="9" fillId="3" borderId="0" applyNumberFormat="0" applyBorder="0" applyAlignment="0" applyProtection="0"/>
    <xf numFmtId="0" fontId="8" fillId="0" borderId="3" applyNumberFormat="0" applyFill="0" applyProtection="0">
      <alignment horizontal="left" vertical="center" indent="1"/>
    </xf>
    <xf numFmtId="0" fontId="4" fillId="4" borderId="1" applyNumberFormat="0" applyAlignment="0" applyProtection="0"/>
    <xf numFmtId="0" fontId="5" fillId="5" borderId="2" applyNumberFormat="0" applyProtection="0">
      <alignment vertical="center"/>
    </xf>
    <xf numFmtId="0" fontId="6" fillId="0" borderId="0" applyFill="0" applyBorder="0" applyProtection="0">
      <alignment vertical="center"/>
    </xf>
    <xf numFmtId="165"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9" fontId="7" fillId="0" borderId="0" applyFont="0" applyFill="0" applyBorder="0" applyAlignment="0" applyProtection="0"/>
    <xf numFmtId="0" fontId="10" fillId="6" borderId="0" applyBorder="0" applyProtection="0">
      <alignment horizontal="left" vertical="top" wrapText="1" indent="1"/>
    </xf>
    <xf numFmtId="0" fontId="8" fillId="0" borderId="0" applyFill="0" applyProtection="0"/>
    <xf numFmtId="0" fontId="11" fillId="0" borderId="0" applyFill="0" applyProtection="0"/>
    <xf numFmtId="0" fontId="15" fillId="2" borderId="0">
      <alignment vertical="center"/>
    </xf>
    <xf numFmtId="0" fontId="16" fillId="0" borderId="4">
      <alignment horizontal="left" vertical="center" indent="1"/>
    </xf>
    <xf numFmtId="166" fontId="10" fillId="7" borderId="0">
      <alignment horizontal="left" wrapText="1" indent="1"/>
    </xf>
    <xf numFmtId="166" fontId="14" fillId="0" borderId="0">
      <alignment horizontal="left" indent="1"/>
    </xf>
    <xf numFmtId="0" fontId="13" fillId="0" borderId="0" applyAlignment="0">
      <alignment horizontal="left"/>
    </xf>
    <xf numFmtId="0" fontId="21" fillId="21" borderId="0" applyNumberFormat="0" applyBorder="0" applyAlignment="0" applyProtection="0"/>
    <xf numFmtId="0" fontId="22" fillId="22" borderId="0" applyNumberFormat="0" applyBorder="0" applyAlignment="0" applyProtection="0"/>
    <xf numFmtId="0" fontId="23" fillId="23" borderId="0" applyNumberFormat="0" applyBorder="0" applyAlignment="0" applyProtection="0"/>
    <xf numFmtId="0" fontId="24" fillId="24" borderId="11" applyNumberFormat="0" applyAlignment="0" applyProtection="0"/>
    <xf numFmtId="0" fontId="25" fillId="25" borderId="12" applyNumberFormat="0" applyAlignment="0" applyProtection="0"/>
    <xf numFmtId="0" fontId="26" fillId="25" borderId="11" applyNumberFormat="0" applyAlignment="0" applyProtection="0"/>
    <xf numFmtId="0" fontId="27" fillId="0" borderId="13" applyNumberFormat="0" applyFill="0" applyAlignment="0" applyProtection="0"/>
    <xf numFmtId="0" fontId="4" fillId="26" borderId="14" applyNumberFormat="0" applyAlignment="0" applyProtection="0"/>
    <xf numFmtId="0" fontId="28" fillId="0" borderId="0" applyNumberFormat="0" applyFill="0" applyBorder="0" applyAlignment="0" applyProtection="0"/>
    <xf numFmtId="0" fontId="11" fillId="27" borderId="15" applyNumberFormat="0" applyFont="0" applyAlignment="0" applyProtection="0"/>
    <xf numFmtId="0" fontId="29" fillId="0" borderId="0" applyNumberFormat="0" applyFill="0" applyBorder="0" applyAlignment="0" applyProtection="0"/>
    <xf numFmtId="0" fontId="30" fillId="0" borderId="16" applyNumberFormat="0" applyFill="0" applyAlignment="0" applyProtection="0"/>
    <xf numFmtId="0" fontId="1" fillId="28" borderId="0" applyNumberFormat="0" applyBorder="0" applyAlignment="0" applyProtection="0"/>
    <xf numFmtId="0" fontId="1" fillId="29" borderId="0" applyNumberFormat="0" applyBorder="0" applyAlignment="0" applyProtection="0"/>
    <xf numFmtId="0" fontId="20"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20"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20"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20"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cellStyleXfs>
  <cellXfs count="74">
    <xf numFmtId="0" fontId="0" fillId="0" borderId="0" xfId="0">
      <alignment vertical="top"/>
    </xf>
    <xf numFmtId="0" fontId="0" fillId="2" borderId="0" xfId="0" applyFill="1">
      <alignment vertical="top"/>
    </xf>
    <xf numFmtId="0" fontId="3" fillId="0" borderId="0" xfId="0" applyFont="1">
      <alignment vertical="top"/>
    </xf>
    <xf numFmtId="0" fontId="0" fillId="0" borderId="0" xfId="0" applyAlignment="1">
      <alignment horizontal="left" indent="1"/>
    </xf>
    <xf numFmtId="0" fontId="0" fillId="2" borderId="0" xfId="0" applyFill="1" applyAlignment="1">
      <alignment horizontal="right"/>
    </xf>
    <xf numFmtId="0" fontId="16" fillId="0" borderId="4" xfId="15">
      <alignment horizontal="left" vertical="center" indent="1"/>
    </xf>
    <xf numFmtId="0" fontId="17" fillId="0" borderId="0" xfId="13" applyFont="1" applyAlignment="1">
      <alignment horizontal="right"/>
    </xf>
    <xf numFmtId="0" fontId="10" fillId="8" borderId="8" xfId="11" applyFill="1" applyBorder="1" applyAlignment="1">
      <alignment vertical="top" wrapText="1"/>
    </xf>
    <xf numFmtId="0" fontId="13" fillId="0" borderId="0" xfId="18" applyAlignment="1">
      <alignment horizontal="left"/>
    </xf>
    <xf numFmtId="0" fontId="17" fillId="0" borderId="0" xfId="13" applyFont="1" applyAlignment="1">
      <alignment horizontal="right" vertical="top"/>
    </xf>
    <xf numFmtId="0" fontId="13" fillId="0" borderId="0" xfId="18" applyAlignment="1">
      <alignment horizontal="left" vertical="top"/>
    </xf>
    <xf numFmtId="0" fontId="6" fillId="9" borderId="0" xfId="5" applyFill="1" applyBorder="1" applyAlignment="1">
      <alignment horizontal="left" vertical="center"/>
    </xf>
    <xf numFmtId="0" fontId="8" fillId="9" borderId="0" xfId="2" applyFill="1" applyBorder="1" applyAlignment="1">
      <alignment vertical="center"/>
    </xf>
    <xf numFmtId="0" fontId="15" fillId="11" borderId="0" xfId="14" applyFill="1">
      <alignment vertical="center"/>
    </xf>
    <xf numFmtId="0" fontId="6" fillId="11" borderId="0" xfId="5" applyFill="1" applyBorder="1" applyAlignment="1">
      <alignment horizontal="left" vertical="center"/>
    </xf>
    <xf numFmtId="0" fontId="8" fillId="11" borderId="0" xfId="2" applyFill="1" applyBorder="1" applyAlignment="1">
      <alignment vertical="center"/>
    </xf>
    <xf numFmtId="0" fontId="6" fillId="11" borderId="0" xfId="5" applyFill="1" applyAlignment="1">
      <alignment horizontal="left" vertical="center"/>
    </xf>
    <xf numFmtId="0" fontId="15" fillId="12" borderId="0" xfId="14" applyFill="1">
      <alignment vertical="center"/>
    </xf>
    <xf numFmtId="0" fontId="6" fillId="12" borderId="0" xfId="5" applyFill="1" applyBorder="1" applyAlignment="1">
      <alignment horizontal="left" vertical="center"/>
    </xf>
    <xf numFmtId="0" fontId="8" fillId="12" borderId="0" xfId="2" applyFill="1" applyBorder="1" applyAlignment="1">
      <alignment vertical="center"/>
    </xf>
    <xf numFmtId="0" fontId="6" fillId="12" borderId="0" xfId="5" applyFill="1" applyBorder="1" applyAlignment="1">
      <alignment horizontal="right" vertical="center"/>
    </xf>
    <xf numFmtId="0" fontId="15" fillId="13" borderId="0" xfId="14" applyFill="1">
      <alignment vertical="center"/>
    </xf>
    <xf numFmtId="0" fontId="6" fillId="13" borderId="0" xfId="5" applyFill="1" applyBorder="1" applyAlignment="1">
      <alignment horizontal="left" vertical="center"/>
    </xf>
    <xf numFmtId="0" fontId="8" fillId="13" borderId="0" xfId="2" applyFill="1" applyBorder="1" applyAlignment="1">
      <alignment vertical="center"/>
    </xf>
    <xf numFmtId="0" fontId="6" fillId="13" borderId="0" xfId="5" applyFill="1" applyBorder="1" applyAlignment="1">
      <alignment horizontal="right" vertical="center"/>
    </xf>
    <xf numFmtId="0" fontId="15" fillId="9" borderId="0" xfId="14" applyFill="1">
      <alignment vertical="center"/>
    </xf>
    <xf numFmtId="0" fontId="6" fillId="9" borderId="0" xfId="5" applyFill="1" applyBorder="1" applyAlignment="1">
      <alignment horizontal="right" vertical="center"/>
    </xf>
    <xf numFmtId="0" fontId="15" fillId="14" borderId="0" xfId="14" applyFill="1">
      <alignment vertical="center"/>
    </xf>
    <xf numFmtId="0" fontId="6" fillId="14" borderId="0" xfId="5" applyFill="1" applyBorder="1" applyAlignment="1">
      <alignment horizontal="left" vertical="center"/>
    </xf>
    <xf numFmtId="0" fontId="8" fillId="14" borderId="0" xfId="2" applyFill="1" applyBorder="1" applyAlignment="1">
      <alignment vertical="center"/>
    </xf>
    <xf numFmtId="0" fontId="6" fillId="14" borderId="0" xfId="5" applyFill="1" applyBorder="1" applyAlignment="1">
      <alignment horizontal="right" vertical="center"/>
    </xf>
    <xf numFmtId="0" fontId="18" fillId="10" borderId="0" xfId="14" applyFont="1" applyFill="1">
      <alignment vertical="center"/>
    </xf>
    <xf numFmtId="0" fontId="19" fillId="10" borderId="0" xfId="5" applyFont="1" applyFill="1" applyBorder="1" applyAlignment="1">
      <alignment horizontal="left" vertical="center"/>
    </xf>
    <xf numFmtId="0" fontId="20" fillId="10" borderId="0" xfId="2" applyFont="1" applyFill="1" applyBorder="1" applyAlignment="1">
      <alignment vertical="center"/>
    </xf>
    <xf numFmtId="0" fontId="19" fillId="10" borderId="0" xfId="5" applyFont="1" applyFill="1" applyBorder="1" applyAlignment="1">
      <alignment horizontal="right" vertical="center"/>
    </xf>
    <xf numFmtId="0" fontId="15" fillId="15" borderId="0" xfId="14" applyFill="1">
      <alignment vertical="center"/>
    </xf>
    <xf numFmtId="0" fontId="6" fillId="15" borderId="0" xfId="5" applyFill="1" applyBorder="1" applyAlignment="1">
      <alignment horizontal="left" vertical="center"/>
    </xf>
    <xf numFmtId="0" fontId="8" fillId="15" borderId="0" xfId="2" applyFill="1" applyBorder="1" applyAlignment="1">
      <alignment vertical="center"/>
    </xf>
    <xf numFmtId="0" fontId="6" fillId="15" borderId="0" xfId="5" applyFill="1" applyBorder="1" applyAlignment="1">
      <alignment horizontal="right" vertical="center"/>
    </xf>
    <xf numFmtId="0" fontId="15" fillId="16" borderId="0" xfId="14" applyFill="1">
      <alignment vertical="center"/>
    </xf>
    <xf numFmtId="0" fontId="6" fillId="16" borderId="0" xfId="5" applyFill="1" applyBorder="1" applyAlignment="1">
      <alignment horizontal="left" vertical="center"/>
    </xf>
    <xf numFmtId="0" fontId="8" fillId="16" borderId="0" xfId="2" applyFill="1" applyBorder="1" applyAlignment="1">
      <alignment vertical="center"/>
    </xf>
    <xf numFmtId="0" fontId="6" fillId="16" borderId="0" xfId="5" applyFill="1" applyBorder="1" applyAlignment="1">
      <alignment horizontal="right" vertical="center"/>
    </xf>
    <xf numFmtId="0" fontId="15" fillId="17" borderId="0" xfId="14" applyFill="1">
      <alignment vertical="center"/>
    </xf>
    <xf numFmtId="0" fontId="6" fillId="17" borderId="0" xfId="5" applyFill="1" applyBorder="1" applyAlignment="1">
      <alignment horizontal="left" vertical="center"/>
    </xf>
    <xf numFmtId="0" fontId="8" fillId="17" borderId="0" xfId="2" applyFill="1" applyBorder="1" applyAlignment="1">
      <alignment vertical="center"/>
    </xf>
    <xf numFmtId="0" fontId="6" fillId="17" borderId="0" xfId="5" applyFill="1" applyBorder="1" applyAlignment="1">
      <alignment horizontal="right" vertical="center"/>
    </xf>
    <xf numFmtId="0" fontId="6" fillId="18" borderId="0" xfId="5" applyFill="1" applyBorder="1" applyAlignment="1">
      <alignment horizontal="left" vertical="center"/>
    </xf>
    <xf numFmtId="0" fontId="8" fillId="18" borderId="0" xfId="2" applyFill="1" applyBorder="1" applyAlignment="1">
      <alignment vertical="center"/>
    </xf>
    <xf numFmtId="0" fontId="6" fillId="18" borderId="0" xfId="5" applyFill="1" applyBorder="1" applyAlignment="1">
      <alignment horizontal="right" vertical="center"/>
    </xf>
    <xf numFmtId="0" fontId="6" fillId="19" borderId="0" xfId="5" applyFill="1" applyBorder="1" applyAlignment="1">
      <alignment horizontal="left" vertical="center"/>
    </xf>
    <xf numFmtId="0" fontId="8" fillId="19" borderId="0" xfId="2" applyFill="1" applyBorder="1" applyAlignment="1">
      <alignment vertical="center"/>
    </xf>
    <xf numFmtId="0" fontId="6" fillId="19" borderId="0" xfId="5" applyFill="1" applyBorder="1" applyAlignment="1">
      <alignment horizontal="right" vertical="center"/>
    </xf>
    <xf numFmtId="0" fontId="18" fillId="18" borderId="0" xfId="14" applyFont="1" applyFill="1">
      <alignment vertical="center"/>
    </xf>
    <xf numFmtId="0" fontId="15" fillId="20" borderId="0" xfId="14" applyFill="1">
      <alignment vertical="center"/>
    </xf>
    <xf numFmtId="0" fontId="6" fillId="20" borderId="0" xfId="5" applyFill="1" applyBorder="1" applyAlignment="1">
      <alignment horizontal="left" vertical="center"/>
    </xf>
    <xf numFmtId="0" fontId="8" fillId="20" borderId="0" xfId="2" applyFill="1" applyBorder="1" applyAlignment="1">
      <alignment vertical="center"/>
    </xf>
    <xf numFmtId="0" fontId="6" fillId="20" borderId="0" xfId="5" applyFill="1" applyBorder="1" applyAlignment="1">
      <alignment horizontal="right" vertical="center"/>
    </xf>
    <xf numFmtId="0" fontId="18" fillId="19" borderId="0" xfId="14" applyFont="1" applyFill="1">
      <alignment vertical="center"/>
    </xf>
    <xf numFmtId="166" fontId="14" fillId="0" borderId="0" xfId="17">
      <alignment horizontal="left" indent="1"/>
    </xf>
    <xf numFmtId="166" fontId="14" fillId="7" borderId="0" xfId="16" applyFont="1">
      <alignment horizontal="left" wrapText="1" indent="1"/>
    </xf>
    <xf numFmtId="166" fontId="10" fillId="7" borderId="0" xfId="16">
      <alignment horizontal="left" wrapText="1" indent="1"/>
    </xf>
    <xf numFmtId="166" fontId="0" fillId="0" borderId="0" xfId="0" applyNumberFormat="1">
      <alignment vertical="top"/>
    </xf>
    <xf numFmtId="166" fontId="12" fillId="8" borderId="5" xfId="0" applyNumberFormat="1" applyFont="1" applyFill="1" applyBorder="1" applyAlignment="1">
      <alignment horizontal="left" indent="1"/>
    </xf>
    <xf numFmtId="166" fontId="10" fillId="0" borderId="0" xfId="16" applyFill="1">
      <alignment horizontal="left" wrapText="1" indent="1"/>
    </xf>
    <xf numFmtId="14" fontId="0" fillId="0" borderId="0" xfId="0" applyNumberFormat="1">
      <alignment vertical="top"/>
    </xf>
    <xf numFmtId="166" fontId="10" fillId="0" borderId="0" xfId="16" applyFill="1" applyAlignment="1">
      <alignment horizontal="left" vertical="top" wrapText="1" indent="1"/>
    </xf>
    <xf numFmtId="166" fontId="10" fillId="7" borderId="0" xfId="16" applyAlignment="1">
      <alignment horizontal="left" vertical="top" wrapText="1" indent="1"/>
    </xf>
    <xf numFmtId="166" fontId="10" fillId="7" borderId="0" xfId="16" applyAlignment="1">
      <alignment vertical="top" wrapText="1"/>
    </xf>
    <xf numFmtId="0" fontId="0" fillId="8" borderId="6" xfId="0" applyFill="1" applyBorder="1">
      <alignment vertical="top"/>
    </xf>
    <xf numFmtId="0" fontId="0" fillId="8" borderId="7" xfId="0" applyFill="1" applyBorder="1">
      <alignment vertical="top"/>
    </xf>
    <xf numFmtId="0" fontId="0" fillId="8" borderId="9" xfId="0" applyFill="1" applyBorder="1">
      <alignment vertical="top"/>
    </xf>
    <xf numFmtId="0" fontId="0" fillId="8" borderId="10" xfId="0" applyFill="1" applyBorder="1">
      <alignment vertical="top"/>
    </xf>
    <xf numFmtId="0" fontId="16" fillId="0" borderId="4" xfId="15" applyAlignment="1">
      <alignment horizontal="center" vertical="center"/>
    </xf>
  </cellXfs>
  <cellStyles count="52">
    <cellStyle name="20 % - Accent1" xfId="31" builtinId="30" customBuiltin="1"/>
    <cellStyle name="20 % - Accent2" xfId="34" builtinId="34" customBuiltin="1"/>
    <cellStyle name="20 % - Accent3" xfId="38" builtinId="38" customBuiltin="1"/>
    <cellStyle name="20 % - Accent4" xfId="42" builtinId="42" customBuiltin="1"/>
    <cellStyle name="20 % - Accent5" xfId="45" builtinId="46" customBuiltin="1"/>
    <cellStyle name="20 % - Accent6" xfId="49" builtinId="50" customBuiltin="1"/>
    <cellStyle name="40 % - Accent1" xfId="1" builtinId="31" customBuiltin="1"/>
    <cellStyle name="40 % - Accent2" xfId="35" builtinId="35" customBuiltin="1"/>
    <cellStyle name="40 % - Accent3" xfId="39" builtinId="39" customBuiltin="1"/>
    <cellStyle name="40 % - Accent4" xfId="43" builtinId="43" customBuiltin="1"/>
    <cellStyle name="40 % - Accent5" xfId="46" builtinId="47" customBuiltin="1"/>
    <cellStyle name="40 % - Accent6" xfId="50" builtinId="51" customBuiltin="1"/>
    <cellStyle name="60 % - Accent1" xfId="32" builtinId="32" customBuiltin="1"/>
    <cellStyle name="60 % - Accent2" xfId="36" builtinId="36" customBuiltin="1"/>
    <cellStyle name="60 % - Accent3" xfId="40" builtinId="40" customBuiltin="1"/>
    <cellStyle name="60 % - Accent4" xfId="44" builtinId="44" customBuiltin="1"/>
    <cellStyle name="60 % - Accent5" xfId="47" builtinId="48" customBuiltin="1"/>
    <cellStyle name="60 % - Accent6" xfId="51" builtinId="52" customBuiltin="1"/>
    <cellStyle name="À bandes" xfId="16" xr:uid="{372A1842-8DB4-4B05-A4F9-194B0B56EABA}"/>
    <cellStyle name="Accent1" xfId="3" builtinId="29" customBuiltin="1"/>
    <cellStyle name="Accent2" xfId="33" builtinId="33" customBuiltin="1"/>
    <cellStyle name="Accent3" xfId="37" builtinId="37" customBuiltin="1"/>
    <cellStyle name="Accent4" xfId="41" builtinId="41" customBuiltin="1"/>
    <cellStyle name="Accent5" xfId="4" builtinId="45" customBuiltin="1"/>
    <cellStyle name="Accent6" xfId="48" builtinId="49" customBuiltin="1"/>
    <cellStyle name="Avertissement" xfId="27" builtinId="11" customBuiltin="1"/>
    <cellStyle name="Calcul" xfId="24" builtinId="22" customBuiltin="1"/>
    <cellStyle name="Cellule liée" xfId="25" builtinId="24" customBuiltin="1"/>
    <cellStyle name="Entrée" xfId="22" builtinId="20" customBuiltin="1"/>
    <cellStyle name="Entrée des paramètres" xfId="18" xr:uid="{8F0303C9-060A-4378-B3BA-99408B995F90}"/>
    <cellStyle name="Insatisfaisant" xfId="20" builtinId="27" customBuiltin="1"/>
    <cellStyle name="Jour" xfId="17" xr:uid="{CB09B5E3-8995-4BCC-99D7-4E3B52C29B71}"/>
    <cellStyle name="Milliers" xfId="6" builtinId="3" customBuiltin="1"/>
    <cellStyle name="Milliers [0]" xfId="7" builtinId="6" customBuiltin="1"/>
    <cellStyle name="Mois" xfId="14" xr:uid="{0620BD55-CC6D-4E32-846C-ED1E5CA86C76}"/>
    <cellStyle name="Monétaire" xfId="8" builtinId="4" customBuiltin="1"/>
    <cellStyle name="Monétaire [0]" xfId="9" builtinId="7" customBuiltin="1"/>
    <cellStyle name="Neutre" xfId="21" builtinId="28" customBuiltin="1"/>
    <cellStyle name="Nom du jour" xfId="15" xr:uid="{F4C59F2B-B807-4231-B5C0-B51F441FA314}"/>
    <cellStyle name="Normal" xfId="0" builtinId="0" customBuiltin="1"/>
    <cellStyle name="Note" xfId="28" builtinId="10" customBuiltin="1"/>
    <cellStyle name="Pourcentage" xfId="10" builtinId="5" customBuiltin="1"/>
    <cellStyle name="Satisfaisant" xfId="19" builtinId="26" customBuiltin="1"/>
    <cellStyle name="Sortie" xfId="23" builtinId="21" customBuiltin="1"/>
    <cellStyle name="Texte explicatif" xfId="29" builtinId="53" customBuiltin="1"/>
    <cellStyle name="Titre" xfId="5" builtinId="15" customBuiltin="1"/>
    <cellStyle name="Titre 1" xfId="2" builtinId="16" customBuiltin="1"/>
    <cellStyle name="Titre 2" xfId="12" builtinId="17" customBuiltin="1"/>
    <cellStyle name="Titre 3" xfId="13" builtinId="18" customBuiltin="1"/>
    <cellStyle name="Titre 4" xfId="11" builtinId="19" customBuiltin="1"/>
    <cellStyle name="Total" xfId="30" builtinId="25" customBuiltin="1"/>
    <cellStyle name="Vérification" xfId="26" builtinId="23" customBuiltin="1"/>
  </cellStyles>
  <dxfs count="36">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F1F2F5"/>
      <rgbColor rgb="00008080"/>
      <rgbColor rgb="00E4EAF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314265"/>
      <rgbColor rgb="00CCFFCC"/>
      <rgbColor rgb="00FFEECD"/>
      <rgbColor rgb="00D0D8E2"/>
      <rgbColor rgb="00FF99CC"/>
      <rgbColor rgb="00CC99FF"/>
      <rgbColor rgb="00FFCC99"/>
      <rgbColor rgb="003366FF"/>
      <rgbColor rgb="0033CCCC"/>
      <rgbColor rgb="0099CC00"/>
      <rgbColor rgb="00FFCC00"/>
      <rgbColor rgb="00FF9900"/>
      <rgbColor rgb="00FF6600"/>
      <rgbColor rgb="00717789"/>
      <rgbColor rgb="00969696"/>
      <rgbColor rgb="00003366"/>
      <rgbColor rgb="00339966"/>
      <rgbColor rgb="00003300"/>
      <rgbColor rgb="00333300"/>
      <rgbColor rgb="00993300"/>
      <rgbColor rgb="00993366"/>
      <rgbColor rgb="00333399"/>
      <rgbColor rgb="004B4B4B"/>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Personal">
  <a:themeElements>
    <a:clrScheme name="Rainbow">
      <a:dk1>
        <a:srgbClr val="000000"/>
      </a:dk1>
      <a:lt1>
        <a:srgbClr val="FFFFFF"/>
      </a:lt1>
      <a:dk2>
        <a:srgbClr val="7E8083"/>
      </a:dk2>
      <a:lt2>
        <a:srgbClr val="E4E5E6"/>
      </a:lt2>
      <a:accent1>
        <a:srgbClr val="7AC143"/>
      </a:accent1>
      <a:accent2>
        <a:srgbClr val="00853E"/>
      </a:accent2>
      <a:accent3>
        <a:srgbClr val="00ADEE"/>
      </a:accent3>
      <a:accent4>
        <a:srgbClr val="FFC000"/>
      </a:accent4>
      <a:accent5>
        <a:srgbClr val="F47920"/>
      </a:accent5>
      <a:accent6>
        <a:srgbClr val="E51937"/>
      </a:accent6>
      <a:hlink>
        <a:srgbClr val="F47920"/>
      </a:hlink>
      <a:folHlink>
        <a:srgbClr val="954F72"/>
      </a:folHlink>
    </a:clrScheme>
    <a:fontScheme name="Custom 2">
      <a:majorFont>
        <a:latin typeface="Rockwell"/>
        <a:ea typeface=""/>
        <a:cs typeface=""/>
      </a:majorFont>
      <a:minorFont>
        <a:latin typeface="Lucida San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6"/>
    <pageSetUpPr autoPageBreaks="0" fitToPage="1"/>
  </sheetPr>
  <dimension ref="A1:K14"/>
  <sheetViews>
    <sheetView showGridLines="0" zoomScale="90" zoomScaleNormal="90" workbookViewId="0">
      <selection activeCell="K4" sqref="K4"/>
    </sheetView>
  </sheetViews>
  <sheetFormatPr baseColWidth="10" defaultColWidth="8.90625" defaultRowHeight="13.8"/>
  <cols>
    <col min="1" max="1" width="2.81640625" customWidth="1"/>
    <col min="2" max="2" width="18.453125" customWidth="1"/>
    <col min="3" max="8" width="17.81640625" customWidth="1"/>
    <col min="9" max="9" width="2.81640625" customWidth="1"/>
    <col min="10" max="10" width="18.6328125" bestFit="1" customWidth="1"/>
    <col min="11" max="11" width="13.81640625" customWidth="1"/>
  </cols>
  <sheetData>
    <row r="1" spans="1:11" s="1" customFormat="1" ht="60" customHeight="1">
      <c r="A1"/>
      <c r="B1" s="13" t="str">
        <f>"Janvier "&amp;AnnéeCalendrier</f>
        <v>Janvier 2026</v>
      </c>
      <c r="C1" s="14"/>
      <c r="D1" s="14"/>
      <c r="E1" s="15"/>
      <c r="F1" s="15"/>
      <c r="G1" s="15"/>
      <c r="H1" s="16"/>
    </row>
    <row r="2" spans="1:11" s="2" customFormat="1" ht="21.75" customHeight="1">
      <c r="A2"/>
      <c r="B2" s="5" t="str">
        <f>DébutSemaine</f>
        <v>LUNDI</v>
      </c>
      <c r="C2" s="5" t="str">
        <f t="shared" ref="C2:H2" si="0">UPPER(TEXT(C3,"jjjj"))</f>
        <v>MARDI</v>
      </c>
      <c r="D2" s="5" t="str">
        <f t="shared" si="0"/>
        <v>MERCREDI</v>
      </c>
      <c r="E2" s="5" t="str">
        <f t="shared" si="0"/>
        <v>JEUDI</v>
      </c>
      <c r="F2" s="5" t="str">
        <f t="shared" si="0"/>
        <v>VENDREDI</v>
      </c>
      <c r="G2" s="5" t="str">
        <f t="shared" si="0"/>
        <v>SAMEDI</v>
      </c>
      <c r="H2" s="5" t="str">
        <f t="shared" si="0"/>
        <v>DIMANCHE</v>
      </c>
      <c r="J2" s="73" t="s">
        <v>1</v>
      </c>
      <c r="K2" s="73"/>
    </row>
    <row r="3" spans="1:11" s="3" customFormat="1" ht="19.5" customHeight="1">
      <c r="A3"/>
      <c r="B3" s="59">
        <f t="array" ref="B3:H3">JoursEtSemaines+DATE(AnnéeCalendrier,1,1)-WEEKDAY(DATE(AnnéeCalendrier,1,1),(DébutSemaine="Lundi")+1)+1</f>
        <v>46020</v>
      </c>
      <c r="C3" s="59">
        <v>46021</v>
      </c>
      <c r="D3" s="59">
        <v>46022</v>
      </c>
      <c r="E3" s="59">
        <v>46023</v>
      </c>
      <c r="F3" s="59">
        <v>46024</v>
      </c>
      <c r="G3" s="59">
        <v>46025</v>
      </c>
      <c r="H3" s="59">
        <v>46026</v>
      </c>
      <c r="J3" s="6" t="s">
        <v>2</v>
      </c>
      <c r="K3" s="8">
        <v>2026</v>
      </c>
    </row>
    <row r="4" spans="1:11" ht="57.9" customHeight="1">
      <c r="B4" s="59"/>
      <c r="C4" s="59"/>
      <c r="D4" s="59"/>
      <c r="E4" s="59"/>
      <c r="F4" s="59"/>
      <c r="G4" s="59"/>
      <c r="H4" s="59"/>
      <c r="J4" s="9" t="s">
        <v>3</v>
      </c>
      <c r="K4" s="10" t="s">
        <v>4</v>
      </c>
    </row>
    <row r="5" spans="1:11" s="3" customFormat="1" ht="19.5" customHeight="1">
      <c r="A5"/>
      <c r="B5" s="60">
        <f t="array" ref="B5:H5">JoursEtSemaines+DATE(AnnéeCalendrier,1,1)-WEEKDAY(DATE(AnnéeCalendrier,1,1),(DébutSemaine="Lundi")+1)+8</f>
        <v>46027</v>
      </c>
      <c r="C5" s="60">
        <v>46028</v>
      </c>
      <c r="D5" s="60">
        <v>46029</v>
      </c>
      <c r="E5" s="60">
        <v>46030</v>
      </c>
      <c r="F5" s="60">
        <v>46031</v>
      </c>
      <c r="G5" s="60">
        <v>46032</v>
      </c>
      <c r="H5" s="60">
        <v>46033</v>
      </c>
    </row>
    <row r="6" spans="1:11" ht="57.9" customHeight="1">
      <c r="B6" s="60"/>
      <c r="C6" s="60"/>
      <c r="D6" s="60"/>
      <c r="E6" s="60"/>
      <c r="F6" s="60"/>
      <c r="G6" s="60"/>
      <c r="H6" s="60"/>
      <c r="J6" s="4"/>
    </row>
    <row r="7" spans="1:11" s="3" customFormat="1" ht="19.5" customHeight="1">
      <c r="A7"/>
      <c r="B7" s="59">
        <f t="array" ref="B7:H7">JoursEtSemaines+DATE(AnnéeCalendrier,1,1)-WEEKDAY(DATE(AnnéeCalendrier,1,1),(DébutSemaine="Lundi")+1)+15</f>
        <v>46034</v>
      </c>
      <c r="C7" s="59">
        <v>46035</v>
      </c>
      <c r="D7" s="59">
        <v>46036</v>
      </c>
      <c r="E7" s="59">
        <v>46037</v>
      </c>
      <c r="F7" s="59">
        <v>46038</v>
      </c>
      <c r="G7" s="59">
        <v>46039</v>
      </c>
      <c r="H7" s="59">
        <v>46040</v>
      </c>
      <c r="J7" s="4"/>
    </row>
    <row r="8" spans="1:11" ht="57.9" customHeight="1">
      <c r="B8" s="59"/>
      <c r="C8" s="59"/>
      <c r="D8" s="59"/>
      <c r="E8" s="59"/>
      <c r="F8" s="59"/>
      <c r="G8" s="59"/>
      <c r="H8" s="59"/>
    </row>
    <row r="9" spans="1:11" s="3" customFormat="1" ht="19.5" customHeight="1">
      <c r="A9"/>
      <c r="B9" s="61">
        <f t="array" ref="B9:H9">JoursEtSemaines+DATE(AnnéeCalendrier,1,1)-WEEKDAY(DATE(AnnéeCalendrier,1,1),(DébutSemaine="Lundi")+1)+22</f>
        <v>46041</v>
      </c>
      <c r="C9" s="61">
        <v>46042</v>
      </c>
      <c r="D9" s="61">
        <v>46043</v>
      </c>
      <c r="E9" s="61">
        <v>46044</v>
      </c>
      <c r="F9" s="61">
        <v>46045</v>
      </c>
      <c r="G9" s="61">
        <v>46046</v>
      </c>
      <c r="H9" s="61">
        <v>46047</v>
      </c>
    </row>
    <row r="10" spans="1:11" ht="57.9" customHeight="1">
      <c r="B10" s="61"/>
      <c r="C10" s="61"/>
      <c r="D10" s="61"/>
      <c r="E10" s="61"/>
      <c r="F10" s="61"/>
      <c r="G10" s="61"/>
      <c r="H10" s="61"/>
    </row>
    <row r="11" spans="1:11" s="3" customFormat="1" ht="19.5" customHeight="1">
      <c r="A11"/>
      <c r="B11" s="59">
        <f t="array" ref="B11:H11">JoursEtSemaines+DATE(AnnéeCalendrier,1,1)-WEEKDAY(DATE(AnnéeCalendrier,1,1),(DébutSemaine="Lundi")+1)+29</f>
        <v>46048</v>
      </c>
      <c r="C11" s="59">
        <v>46049</v>
      </c>
      <c r="D11" s="59">
        <v>46050</v>
      </c>
      <c r="E11" s="59">
        <v>46051</v>
      </c>
      <c r="F11" s="59">
        <v>46052</v>
      </c>
      <c r="G11" s="59">
        <v>46053</v>
      </c>
      <c r="H11" s="59">
        <v>46054</v>
      </c>
    </row>
    <row r="12" spans="1:11" ht="57.9" customHeight="1">
      <c r="B12" s="59"/>
      <c r="C12" s="59"/>
      <c r="D12" s="59"/>
      <c r="E12" s="59"/>
      <c r="F12" s="59"/>
      <c r="G12" s="59"/>
      <c r="H12" s="59"/>
    </row>
    <row r="13" spans="1:11" s="3" customFormat="1" ht="19.5" customHeight="1">
      <c r="A13"/>
      <c r="B13" s="61">
        <f t="array" ref="B13:C13">JoursEtSemaines+DATE(AnnéeCalendrier,1,1)-WEEKDAY(DATE(AnnéeCalendrier,1,1),(DébutSemaine="Lundi")+1)+36</f>
        <v>46055</v>
      </c>
      <c r="C13" s="61">
        <v>46056</v>
      </c>
      <c r="D13" s="63" t="s">
        <v>0</v>
      </c>
      <c r="E13" s="69"/>
      <c r="F13" s="69"/>
      <c r="G13" s="69"/>
      <c r="H13" s="70"/>
    </row>
    <row r="14" spans="1:11" ht="57.9" customHeight="1">
      <c r="B14" s="61"/>
      <c r="C14" s="61"/>
      <c r="D14" s="7"/>
      <c r="E14" s="71"/>
      <c r="F14" s="71"/>
      <c r="G14" s="71"/>
      <c r="H14" s="72"/>
    </row>
  </sheetData>
  <mergeCells count="2">
    <mergeCell ref="E13:H14"/>
    <mergeCell ref="J2:K2"/>
  </mergeCells>
  <phoneticPr fontId="2" type="noConversion"/>
  <conditionalFormatting sqref="B13:D13">
    <cfRule type="expression" dxfId="35" priority="1">
      <formula>AND(DAY(B13)&gt;=1,DAY(B13)&lt;=15)</formula>
    </cfRule>
  </conditionalFormatting>
  <conditionalFormatting sqref="B3:G3">
    <cfRule type="expression" dxfId="34" priority="24">
      <formula>DAY(B3)&gt;8</formula>
    </cfRule>
  </conditionalFormatting>
  <conditionalFormatting sqref="B11:H11">
    <cfRule type="expression" dxfId="33" priority="25">
      <formula>AND(DAY(B11)&gt;=1,DAY(B11)&lt;=15)</formula>
    </cfRule>
  </conditionalFormatting>
  <dataValidations count="14">
    <dataValidation type="list" errorStyle="warning" allowBlank="1" showInputMessage="1" showErrorMessage="1" error="Sélectionnez un jour dans la liste. Sélectionnez ANNULER, puis appuyez sur ALT+FLÈCHE BAS pour choisir un jour dans la liste déroulante." prompt="Sélectionnez le jour de début de la semaine dans cette cellule. Appuyez sur ALT+FLÈCHE BAS pour ouvrir la liste déroulante, puis sur ENTRÉE pour sélectionner le jour de début de la semaine." sqref="K4" xr:uid="{00000000-0002-0000-0000-000000000000}">
      <formula1>"DIMANCHE,LUNDI"</formula1>
    </dataValidation>
    <dataValidation allowBlank="1" showInputMessage="1" showErrorMessage="1" prompt="Créez des calendriers personnalisés d’un mois dans ce classeur. Personnalisez l’année et le jour de début de la semaine pour tous les mois avec cette feuille de calcul Janvier. Chaque mois figure sur une feuille de calcul distincte" sqref="A1" xr:uid="{00000000-0002-0000-0000-000001000000}"/>
    <dataValidation allowBlank="1" showInputMessage="1" showErrorMessage="1" prompt="Entrez l’année et sélectionnez le jour de début du calendrier dans les cellules ci-dessous. Ces cellules Paramètres du calendrier ne s’imprimeront pas" sqref="J2" xr:uid="{00000000-0002-0000-0000-000003000000}"/>
    <dataValidation allowBlank="1" showInputMessage="1" showErrorMessage="1" prompt="Entrez l’année dans la cellule à droite." sqref="J3" xr:uid="{00000000-0002-0000-0000-000004000000}"/>
    <dataValidation allowBlank="1" showInputMessage="1" showErrorMessage="1" prompt="Sélectionnez le jour de début de la semaine dans la cellule à droite" sqref="J4" xr:uid="{00000000-0002-0000-0000-000005000000}"/>
    <dataValidation allowBlank="1" showInputMessage="1" showErrorMessage="1" prompt="Entrez l’année dans cette cellule." sqref="K3" xr:uid="{00000000-0002-0000-0000-000006000000}"/>
    <dataValidation allowBlank="1" showInputMessage="1" showErrorMessage="1" prompt="Cette ligne contient les noms des jours de la semaine pour ce calendrier. Cette cellule contient le jour de début de la semaine. Pour modifier le jour de début de la semaine, entrez un nouveau jour dans la cellule K4" sqref="B2" xr:uid="{00000000-0002-0000-0000-000007000000}"/>
    <dataValidation allowBlank="1" showInputMessage="1" showErrorMessage="1" prompt="Cette ligne ainsi que les lignes 5, 7, 9, 11 et 13 contiennent les jours civils de la semaine. Si cette cellule ne contient pas le numéro 1, c’est qu’il s’agit d’un jour du mois précédent. Entrez les notes dans la cellule E13" sqref="B3" xr:uid="{00000000-0002-0000-0000-000008000000}"/>
    <dataValidation allowBlank="1" showErrorMessage="1" prompt="L’année dans cette cellule est automatiquement mise à jour en fonction de l’année entrée dans la cellule K2. Le calendrier ci-dessous inclut les dates des mois précédent et suivant dans une teinte plus claire" sqref="B1" xr:uid="{00000000-0002-0000-0000-000009000000}"/>
    <dataValidation allowBlank="1" showInputMessage="1" showErrorMessage="1" prompt="Jour de la semaine défini automatiquement." sqref="C2:H2" xr:uid="{00000000-0002-0000-0000-00000A000000}"/>
    <dataValidation allowBlank="1" showInputMessage="1" showErrorMessage="1" prompt="Cette ligne ainsi que les lignes 6, 8, 10, 12 et 14 sont des cellules destinées à la saisie de notes quotidiennes en rapport avec le jour civil figurant dans la cellule située au-dessus" sqref="B4" xr:uid="{00000000-0002-0000-0000-00000B000000}"/>
    <dataValidation allowBlank="1" showInputMessage="1" showErrorMessage="1" prompt="Entrez les Notes dans cette cellule" sqref="E13:H14" xr:uid="{00000000-0002-0000-0000-00000C000000}"/>
    <dataValidation allowBlank="1" showInputMessage="1" showErrorMessage="1" prompt="Entrez les Notes dans la cellule à droite" sqref="D13:D14" xr:uid="{00000000-0002-0000-0000-00000D000000}"/>
    <dataValidation allowBlank="1" showInputMessage="1" showErrorMessage="1" prompt="L’année figurant dans cette cellule est automatiquement mise à jour. Sélectionnez une autre année dans la cellule K3 pour modifier l’année" sqref="C1" xr:uid="{68DB1B5F-672F-42EA-B173-279D18DF96BF}"/>
  </dataValidations>
  <printOptions horizontalCentered="1" verticalCentered="1"/>
  <pageMargins left="0.7" right="0.7" top="0.75" bottom="0.75" header="0.3" footer="0.3"/>
  <pageSetup paperSize="9" orientation="landscape" r:id="rId1"/>
  <headerFooter differentFirst="1" alignWithMargins="0">
    <oddFooter>Page &amp;P of &amp;N</oddFooter>
  </headerFooter>
  <customProperties>
    <customPr name="SheetChanged" r:id="rId2"/>
  </customPropertie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6" tint="0.39997558519241921"/>
    <pageSetUpPr fitToPage="1"/>
  </sheetPr>
  <dimension ref="A1:H14"/>
  <sheetViews>
    <sheetView showGridLines="0" zoomScale="90" zoomScaleNormal="90" workbookViewId="0"/>
  </sheetViews>
  <sheetFormatPr baseColWidth="10" defaultColWidth="8.90625" defaultRowHeight="13.8"/>
  <cols>
    <col min="1" max="1" width="2.81640625" customWidth="1"/>
    <col min="2" max="2" width="18.453125" customWidth="1"/>
    <col min="3" max="8" width="17.81640625" customWidth="1"/>
    <col min="9" max="9" width="2.81640625" customWidth="1"/>
    <col min="10" max="10" width="10.6328125" customWidth="1"/>
  </cols>
  <sheetData>
    <row r="1" spans="1:8" s="1" customFormat="1" ht="59.25" customHeight="1">
      <c r="A1"/>
      <c r="B1" s="21" t="str">
        <f>"Février "&amp;AnnéeCalendrier</f>
        <v>Février 2026</v>
      </c>
      <c r="C1" s="22"/>
      <c r="D1" s="22"/>
      <c r="E1" s="23"/>
      <c r="F1" s="23"/>
      <c r="G1" s="23"/>
      <c r="H1" s="24"/>
    </row>
    <row r="2" spans="1:8" s="2" customFormat="1" ht="21.75" customHeight="1">
      <c r="A2"/>
      <c r="B2" s="5" t="str">
        <f>IF(DébutSemaine="DIMANCHE", "DIMANCHE","LUNDI")</f>
        <v>LUNDI</v>
      </c>
      <c r="C2" s="5" t="str">
        <f t="shared" ref="C2:H2" si="0">UPPER(TEXT(C3,"jjjj"))</f>
        <v>MARDI</v>
      </c>
      <c r="D2" s="5" t="str">
        <f t="shared" si="0"/>
        <v>MERCREDI</v>
      </c>
      <c r="E2" s="5" t="str">
        <f t="shared" si="0"/>
        <v>JEUDI</v>
      </c>
      <c r="F2" s="5" t="str">
        <f t="shared" si="0"/>
        <v>VENDREDI</v>
      </c>
      <c r="G2" s="5" t="str">
        <f t="shared" si="0"/>
        <v>SAMEDI</v>
      </c>
      <c r="H2" s="5" t="str">
        <f t="shared" si="0"/>
        <v>DIMANCHE</v>
      </c>
    </row>
    <row r="3" spans="1:8" s="3" customFormat="1" ht="19.5" customHeight="1">
      <c r="A3"/>
      <c r="B3" s="59">
        <f t="array" ref="B3:H3">JoursEtSemaines+DATE(AnnéeCalendrier,2,1)-WEEKDAY(DATE(AnnéeCalendrier,2,1),(DébutSemaine="Lundi")+1)+1</f>
        <v>46048</v>
      </c>
      <c r="C3" s="59">
        <v>46049</v>
      </c>
      <c r="D3" s="59">
        <v>46050</v>
      </c>
      <c r="E3" s="59">
        <v>46051</v>
      </c>
      <c r="F3" s="59">
        <v>46052</v>
      </c>
      <c r="G3" s="59">
        <v>46053</v>
      </c>
      <c r="H3" s="59">
        <v>46054</v>
      </c>
    </row>
    <row r="4" spans="1:8" ht="57.9" customHeight="1">
      <c r="B4" s="59"/>
      <c r="C4" s="59"/>
      <c r="D4" s="59"/>
      <c r="E4" s="59"/>
      <c r="F4" s="59"/>
      <c r="G4" s="59"/>
      <c r="H4" s="59"/>
    </row>
    <row r="5" spans="1:8" s="3" customFormat="1" ht="19.5" customHeight="1">
      <c r="A5"/>
      <c r="B5" s="61">
        <f t="array" ref="B5:H5">JoursEtSemaines+DATE(AnnéeCalendrier,2,1)-WEEKDAY(DATE(AnnéeCalendrier,2,1),(DébutSemaine="Lundi")+1)+8</f>
        <v>46055</v>
      </c>
      <c r="C5" s="61">
        <v>46056</v>
      </c>
      <c r="D5" s="61">
        <v>46057</v>
      </c>
      <c r="E5" s="61">
        <v>46058</v>
      </c>
      <c r="F5" s="61">
        <v>46059</v>
      </c>
      <c r="G5" s="61">
        <v>46060</v>
      </c>
      <c r="H5" s="61">
        <v>46061</v>
      </c>
    </row>
    <row r="6" spans="1:8" ht="57.9" customHeight="1">
      <c r="B6" s="61"/>
      <c r="C6" s="61"/>
      <c r="D6" s="61"/>
      <c r="E6" s="61"/>
      <c r="F6" s="61"/>
      <c r="G6" s="61"/>
      <c r="H6" s="61"/>
    </row>
    <row r="7" spans="1:8" s="3" customFormat="1" ht="19.5" customHeight="1">
      <c r="A7"/>
      <c r="B7" s="59">
        <f t="array" ref="B7:H7">JoursEtSemaines+DATE(AnnéeCalendrier,2,1)-WEEKDAY(DATE(AnnéeCalendrier,2,1),(DébutSemaine="Lundi")+1)+15</f>
        <v>46062</v>
      </c>
      <c r="C7" s="59">
        <v>46063</v>
      </c>
      <c r="D7" s="59">
        <v>46064</v>
      </c>
      <c r="E7" s="59">
        <v>46065</v>
      </c>
      <c r="F7" s="59">
        <v>46066</v>
      </c>
      <c r="G7" s="59">
        <v>46067</v>
      </c>
      <c r="H7" s="59">
        <v>46068</v>
      </c>
    </row>
    <row r="8" spans="1:8" ht="57.9" customHeight="1">
      <c r="B8" s="59"/>
      <c r="C8" s="59"/>
      <c r="D8" s="59"/>
      <c r="E8" s="59"/>
      <c r="F8" s="59"/>
      <c r="G8" s="59"/>
      <c r="H8" s="59"/>
    </row>
    <row r="9" spans="1:8" s="3" customFormat="1" ht="19.5" customHeight="1">
      <c r="A9"/>
      <c r="B9" s="61">
        <f t="array" ref="B9:H9">JoursEtSemaines+DATE(AnnéeCalendrier,2,1)-WEEKDAY(DATE(AnnéeCalendrier,2,1),(DébutSemaine="Lundi")+1)+22</f>
        <v>46069</v>
      </c>
      <c r="C9" s="61">
        <v>46070</v>
      </c>
      <c r="D9" s="61">
        <v>46071</v>
      </c>
      <c r="E9" s="61">
        <v>46072</v>
      </c>
      <c r="F9" s="61">
        <v>46073</v>
      </c>
      <c r="G9" s="61">
        <v>46074</v>
      </c>
      <c r="H9" s="61">
        <v>46075</v>
      </c>
    </row>
    <row r="10" spans="1:8" ht="57.9" customHeight="1">
      <c r="B10" s="61"/>
      <c r="C10" s="61"/>
      <c r="D10" s="61"/>
      <c r="E10" s="61"/>
      <c r="F10" s="61"/>
      <c r="G10" s="61"/>
      <c r="H10" s="61"/>
    </row>
    <row r="11" spans="1:8" s="3" customFormat="1" ht="19.5" customHeight="1">
      <c r="A11"/>
      <c r="B11" s="59">
        <f t="array" ref="B11:H11">JoursEtSemaines+DATE(AnnéeCalendrier,2,1)-WEEKDAY(DATE(AnnéeCalendrier,2,1),(DébutSemaine="Lundi")+1)+29</f>
        <v>46076</v>
      </c>
      <c r="C11" s="59">
        <v>46077</v>
      </c>
      <c r="D11" s="59">
        <v>46078</v>
      </c>
      <c r="E11" s="59">
        <v>46079</v>
      </c>
      <c r="F11" s="59">
        <v>46080</v>
      </c>
      <c r="G11" s="59">
        <v>46081</v>
      </c>
      <c r="H11" s="59">
        <v>46082</v>
      </c>
    </row>
    <row r="12" spans="1:8" ht="57.9" customHeight="1">
      <c r="B12" s="59"/>
      <c r="C12" s="59"/>
      <c r="D12" s="59"/>
      <c r="E12" s="59"/>
      <c r="F12" s="59"/>
      <c r="G12" s="59"/>
      <c r="H12" s="59"/>
    </row>
    <row r="13" spans="1:8" s="3" customFormat="1" ht="19.5" customHeight="1">
      <c r="A13"/>
      <c r="B13" s="61">
        <f t="array" ref="B13:C13">JoursEtSemaines+DATE(AnnéeCalendrier,2,1)-WEEKDAY(DATE(AnnéeCalendrier,2,1),(DébutSemaine="Lundi")+1)+36</f>
        <v>46083</v>
      </c>
      <c r="C13" s="61">
        <v>46084</v>
      </c>
      <c r="D13" s="63" t="s">
        <v>0</v>
      </c>
      <c r="E13" s="69"/>
      <c r="F13" s="69"/>
      <c r="G13" s="69"/>
      <c r="H13" s="70"/>
    </row>
    <row r="14" spans="1:8" ht="57.9" customHeight="1">
      <c r="B14" s="61"/>
      <c r="C14" s="61"/>
      <c r="D14" s="7"/>
      <c r="E14" s="71"/>
      <c r="F14" s="71"/>
      <c r="G14" s="71"/>
      <c r="H14" s="72"/>
    </row>
  </sheetData>
  <mergeCells count="1">
    <mergeCell ref="E13:H14"/>
  </mergeCells>
  <conditionalFormatting sqref="B13:D13">
    <cfRule type="expression" dxfId="32" priority="1">
      <formula>AND(DAY(B13)&gt;=1,DAY(B13)&lt;=15)</formula>
    </cfRule>
  </conditionalFormatting>
  <conditionalFormatting sqref="B3:G3">
    <cfRule type="expression" dxfId="31" priority="3">
      <formula>DAY(B3)&gt;8</formula>
    </cfRule>
  </conditionalFormatting>
  <conditionalFormatting sqref="B11:H11">
    <cfRule type="expression" dxfId="30" priority="4">
      <formula>AND(DAY(B11)&gt;=1,DAY(B11)&lt;=15)</formula>
    </cfRule>
  </conditionalFormatting>
  <dataValidations count="9">
    <dataValidation allowBlank="1" showInputMessage="1" showErrorMessage="1" prompt="Jour de la semaine défini automatiquement." sqref="C2:H2" xr:uid="{00000000-0002-0000-0100-000000000000}"/>
    <dataValidation allowBlank="1" showErrorMessage="1" prompt="L’année dans cette cellule est automatiquement mise à jour en fonction de l’année entrée dans la feuille de calcul Janvier. Le calendrier ci-dessous inclut les dates des mois précédent et suivant dans une teinte plus claire" sqref="B1" xr:uid="{00000000-0002-0000-0100-000001000000}"/>
    <dataValidation allowBlank="1" showInputMessage="1" showErrorMessage="1" prompt="Cette ligne ainsi que les lignes 5, 7, 9, 11 et 13 contiennent les jours civils de la semaine. Si cette cellule ne contient pas le numéro 1, c’est qu’il s’agit d’un jour du mois précédent. Entrez les notes dans la cellule E13" sqref="B3" xr:uid="{00000000-0002-0000-0100-000002000000}"/>
    <dataValidation allowBlank="1" showInputMessage="1" showErrorMessage="1" prompt="Cette ligne contient les noms des jours de la semaine pour ce calendrier. Cette cellule contient le jour de début de la semaine. Pour modifier le jour de début de la semaine, entrez un nouveau jour dans la cellule K4 de la feuille de calcul de janvier" sqref="B2" xr:uid="{00000000-0002-0000-0100-000003000000}"/>
    <dataValidation allowBlank="1" showInputMessage="1" showErrorMessage="1" prompt="Calendrier du mois de février" sqref="A1" xr:uid="{00000000-0002-0000-0100-000005000000}"/>
    <dataValidation allowBlank="1" showInputMessage="1" showErrorMessage="1" prompt="Entrez les Notes dans la cellule à droite" sqref="D13:D14" xr:uid="{00000000-0002-0000-0100-000006000000}"/>
    <dataValidation allowBlank="1" showInputMessage="1" showErrorMessage="1" prompt="Entrez les Notes dans cette cellule" sqref="E13:H14" xr:uid="{00000000-0002-0000-0100-000007000000}"/>
    <dataValidation allowBlank="1" showInputMessage="1" showErrorMessage="1" prompt="Cette ligne ainsi que les lignes 6, 8, 10, 12 et 14 sont des cellules destinées à la saisie de notes quotidiennes en rapport avec le jour civil figurant dans la cellule située au-dessus" sqref="B4" xr:uid="{00000000-0002-0000-0100-000008000000}"/>
    <dataValidation allowBlank="1" showInputMessage="1" showErrorMessage="1" prompt="L’année figurant dans cette cellule est automatiquement mise à jour. Sélectionnez une autre année dans la cellule K3 de la feuille de calcul pour modifier l’année" sqref="C1" xr:uid="{B76B5EE0-7A31-4E98-9046-DEB20A06C325}"/>
  </dataValidations>
  <printOptions horizontalCentered="1" verticalCentered="1"/>
  <pageMargins left="0.7" right="0.7" top="0.75" bottom="0.75" header="0.3" footer="0.3"/>
  <pageSetup paperSize="9" scale="83" orientation="landscape" r:id="rId1"/>
  <headerFooter differentFirst="1" alignWithMargins="0">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pageSetUpPr fitToPage="1"/>
  </sheetPr>
  <dimension ref="B1:H14"/>
  <sheetViews>
    <sheetView showGridLines="0" zoomScale="90" zoomScaleNormal="90" workbookViewId="0"/>
  </sheetViews>
  <sheetFormatPr baseColWidth="10" defaultColWidth="8.90625" defaultRowHeight="13.8"/>
  <cols>
    <col min="1" max="1" width="2.81640625" customWidth="1"/>
    <col min="2" max="2" width="18.453125" customWidth="1"/>
    <col min="3" max="8" width="17.81640625" customWidth="1"/>
    <col min="9" max="9" width="2.81640625" customWidth="1"/>
    <col min="10" max="10" width="10.6328125" customWidth="1"/>
  </cols>
  <sheetData>
    <row r="1" spans="2:8" ht="59.25" customHeight="1">
      <c r="B1" s="27" t="str">
        <f>"Mars "&amp;AnnéeCalendrier</f>
        <v>Mars 2026</v>
      </c>
      <c r="C1" s="28"/>
      <c r="D1" s="28"/>
      <c r="E1" s="29"/>
      <c r="F1" s="29"/>
      <c r="G1" s="29"/>
      <c r="H1" s="30"/>
    </row>
    <row r="2" spans="2:8" ht="21.75" customHeight="1">
      <c r="B2" s="5" t="str">
        <f>IF(DébutSemaine="DIMANCHE", "DIMANCHE","LUNDI")</f>
        <v>LUNDI</v>
      </c>
      <c r="C2" s="5" t="str">
        <f t="shared" ref="C2:H2" si="0">UPPER(TEXT(C3,"jjjj"))</f>
        <v>MARDI</v>
      </c>
      <c r="D2" s="5" t="str">
        <f t="shared" si="0"/>
        <v>MERCREDI</v>
      </c>
      <c r="E2" s="5" t="str">
        <f t="shared" si="0"/>
        <v>JEUDI</v>
      </c>
      <c r="F2" s="5" t="str">
        <f t="shared" si="0"/>
        <v>VENDREDI</v>
      </c>
      <c r="G2" s="5" t="str">
        <f t="shared" si="0"/>
        <v>SAMEDI</v>
      </c>
      <c r="H2" s="5" t="str">
        <f t="shared" si="0"/>
        <v>DIMANCHE</v>
      </c>
    </row>
    <row r="3" spans="2:8" ht="19.5" customHeight="1">
      <c r="B3" s="59">
        <f t="array" ref="B3:H3">JoursEtSemaines+DATE(AnnéeCalendrier,3,1)-WEEKDAY(DATE(AnnéeCalendrier,3,1),(DébutSemaine="Lundi")+1)+1</f>
        <v>46076</v>
      </c>
      <c r="C3" s="59">
        <v>46077</v>
      </c>
      <c r="D3" s="59">
        <v>46078</v>
      </c>
      <c r="E3" s="59">
        <v>46079</v>
      </c>
      <c r="F3" s="59">
        <v>46080</v>
      </c>
      <c r="G3" s="59">
        <v>46081</v>
      </c>
      <c r="H3" s="59">
        <v>46082</v>
      </c>
    </row>
    <row r="4" spans="2:8" ht="57.9" customHeight="1">
      <c r="B4" s="62"/>
      <c r="C4" s="62"/>
      <c r="D4" s="62"/>
      <c r="E4" s="62"/>
      <c r="F4" s="62"/>
      <c r="G4" s="62"/>
      <c r="H4" s="59"/>
    </row>
    <row r="5" spans="2:8" ht="19.5" customHeight="1">
      <c r="B5" s="61">
        <f t="array" ref="B5:H5">JoursEtSemaines+DATE(AnnéeCalendrier,3,1)-WEEKDAY(DATE(AnnéeCalendrier,3,1),(DébutSemaine="Lundi")+1)+8</f>
        <v>46083</v>
      </c>
      <c r="C5" s="61">
        <v>46084</v>
      </c>
      <c r="D5" s="61">
        <v>46085</v>
      </c>
      <c r="E5" s="61">
        <v>46086</v>
      </c>
      <c r="F5" s="61">
        <v>46087</v>
      </c>
      <c r="G5" s="61">
        <v>46088</v>
      </c>
      <c r="H5" s="61">
        <v>46089</v>
      </c>
    </row>
    <row r="6" spans="2:8" ht="57.9" customHeight="1">
      <c r="B6" s="61"/>
      <c r="C6" s="61"/>
      <c r="D6" s="61"/>
      <c r="E6" s="61"/>
      <c r="F6" s="61"/>
      <c r="G6" s="61"/>
      <c r="H6" s="61"/>
    </row>
    <row r="7" spans="2:8" ht="19.5" customHeight="1">
      <c r="B7" s="59">
        <f t="array" ref="B7:H7">JoursEtSemaines+DATE(AnnéeCalendrier,3,1)-WEEKDAY(DATE(AnnéeCalendrier,3,1),(DébutSemaine="Lundi")+1)+15</f>
        <v>46090</v>
      </c>
      <c r="C7" s="59">
        <v>46091</v>
      </c>
      <c r="D7" s="59">
        <v>46092</v>
      </c>
      <c r="E7" s="59">
        <v>46093</v>
      </c>
      <c r="F7" s="59">
        <v>46094</v>
      </c>
      <c r="G7" s="59">
        <v>46095</v>
      </c>
      <c r="H7" s="59">
        <v>46096</v>
      </c>
    </row>
    <row r="8" spans="2:8" ht="57.9" customHeight="1">
      <c r="B8" s="59"/>
      <c r="C8" s="59"/>
      <c r="D8" s="59"/>
      <c r="E8" s="59"/>
      <c r="F8" s="59"/>
      <c r="G8" s="59"/>
      <c r="H8" s="59"/>
    </row>
    <row r="9" spans="2:8" ht="19.5" customHeight="1">
      <c r="B9" s="61">
        <f t="array" ref="B9:H9">JoursEtSemaines+DATE(AnnéeCalendrier,3,1)-WEEKDAY(DATE(AnnéeCalendrier,3,1),(DébutSemaine="Lundi")+1)+22</f>
        <v>46097</v>
      </c>
      <c r="C9" s="61">
        <v>46098</v>
      </c>
      <c r="D9" s="61">
        <v>46099</v>
      </c>
      <c r="E9" s="61">
        <v>46100</v>
      </c>
      <c r="F9" s="61">
        <v>46101</v>
      </c>
      <c r="G9" s="61">
        <v>46102</v>
      </c>
      <c r="H9" s="61">
        <v>46103</v>
      </c>
    </row>
    <row r="10" spans="2:8" ht="57.9" customHeight="1">
      <c r="B10" s="61"/>
      <c r="C10" s="61"/>
      <c r="D10" s="61"/>
      <c r="E10" s="61"/>
      <c r="F10" s="61"/>
      <c r="G10" s="61"/>
      <c r="H10" s="61"/>
    </row>
    <row r="11" spans="2:8" ht="19.5" customHeight="1">
      <c r="B11" s="59">
        <f t="array" ref="B11:H11">JoursEtSemaines+DATE(AnnéeCalendrier,3,1)-WEEKDAY(DATE(AnnéeCalendrier,3,1),(DébutSemaine="Lundi")+1)+29</f>
        <v>46104</v>
      </c>
      <c r="C11" s="59">
        <v>46105</v>
      </c>
      <c r="D11" s="59">
        <v>46106</v>
      </c>
      <c r="E11" s="59">
        <v>46107</v>
      </c>
      <c r="F11" s="59">
        <v>46108</v>
      </c>
      <c r="G11" s="59">
        <v>46109</v>
      </c>
      <c r="H11" s="59">
        <v>46110</v>
      </c>
    </row>
    <row r="12" spans="2:8" ht="57.9" customHeight="1">
      <c r="B12" s="59"/>
      <c r="C12" s="59"/>
      <c r="D12" s="59"/>
      <c r="E12" s="59"/>
      <c r="F12" s="59"/>
      <c r="G12" s="59"/>
      <c r="H12" s="59"/>
    </row>
    <row r="13" spans="2:8" ht="19.5" customHeight="1">
      <c r="B13" s="61">
        <f t="array" ref="B13:C13">JoursEtSemaines+DATE(AnnéeCalendrier,3,1)-WEEKDAY(DATE(AnnéeCalendrier,3,1),(DébutSemaine="Lundi")+1)+36</f>
        <v>46111</v>
      </c>
      <c r="C13" s="61">
        <v>46112</v>
      </c>
      <c r="D13" s="63" t="s">
        <v>0</v>
      </c>
      <c r="E13" s="69"/>
      <c r="F13" s="69"/>
      <c r="G13" s="69"/>
      <c r="H13" s="70"/>
    </row>
    <row r="14" spans="2:8" ht="57.9" customHeight="1">
      <c r="B14" s="61"/>
      <c r="C14" s="61"/>
      <c r="D14" s="7"/>
      <c r="E14" s="71"/>
      <c r="F14" s="71"/>
      <c r="G14" s="71"/>
      <c r="H14" s="72"/>
    </row>
  </sheetData>
  <mergeCells count="1">
    <mergeCell ref="E13:H14"/>
  </mergeCells>
  <conditionalFormatting sqref="B13:D13">
    <cfRule type="expression" dxfId="29" priority="7">
      <formula>AND(DAY(B13)&gt;=1,DAY(B13)&lt;=15)</formula>
    </cfRule>
  </conditionalFormatting>
  <conditionalFormatting sqref="B3:G3">
    <cfRule type="expression" dxfId="28" priority="1">
      <formula>DAY(B3)&gt;8</formula>
    </cfRule>
  </conditionalFormatting>
  <conditionalFormatting sqref="B11:H11">
    <cfRule type="expression" dxfId="27" priority="10">
      <formula>AND(DAY(B11)&gt;=1,DAY(B11)&lt;=15)</formula>
    </cfRule>
  </conditionalFormatting>
  <dataValidations xWindow="208" yWindow="410" count="9">
    <dataValidation allowBlank="1" showInputMessage="1" showErrorMessage="1" prompt="Cette ligne ainsi que les lignes 6, 8, 10, 12 et 14 sont des cellules destinées à la saisie de notes quotidiennes en rapport avec le jour civil figurant dans la cellule située au-dessus" sqref="B4" xr:uid="{00000000-0002-0000-0200-000000000000}"/>
    <dataValidation allowBlank="1" showInputMessage="1" showErrorMessage="1" prompt="Entrez les Notes dans cette cellule" sqref="E13:H14" xr:uid="{00000000-0002-0000-0200-000001000000}"/>
    <dataValidation allowBlank="1" showInputMessage="1" showErrorMessage="1" prompt="Entrez les Notes dans la cellule à droite" sqref="D13:D14" xr:uid="{00000000-0002-0000-0200-000002000000}"/>
    <dataValidation allowBlank="1" showInputMessage="1" showErrorMessage="1" prompt="Calendrier du mois de mars" sqref="A1" xr:uid="{00000000-0002-0000-0200-000003000000}"/>
    <dataValidation allowBlank="1" showInputMessage="1" showErrorMessage="1" prompt="Cette ligne contient les noms des jours de la semaine pour ce calendrier. Cette cellule contient le jour de début de la semaine. Pour modifier le jour de début de la semaine, entrez un nouveau jour dans la cellule K4 de la feuille de calcul de janvier" sqref="B2" xr:uid="{00000000-0002-0000-0200-000005000000}"/>
    <dataValidation allowBlank="1" showInputMessage="1" showErrorMessage="1" prompt="Cette ligne ainsi que les lignes 5, 7, 9, 11 et 13 contiennent les jours civils de la semaine. Si cette cellule ne contient pas le numéro 1, c’est qu’il s’agit d’un jour du mois précédent. Entrez les notes dans la cellule E13" sqref="B3" xr:uid="{00000000-0002-0000-0200-000006000000}"/>
    <dataValidation allowBlank="1" showErrorMessage="1" prompt="L’année dans cette cellule est automatiquement mise à jour en fonction de l’année entrée dans la feuille de calcul Janvier. Le calendrier ci-dessous inclut les dates des mois précédent et suivant dans une teinte plus claire" sqref="B1" xr:uid="{00000000-0002-0000-0200-000007000000}"/>
    <dataValidation allowBlank="1" showInputMessage="1" showErrorMessage="1" prompt="Jour de la semaine défini automatiquement." sqref="C2:H2" xr:uid="{00000000-0002-0000-0200-000008000000}"/>
    <dataValidation allowBlank="1" showInputMessage="1" showErrorMessage="1" prompt="L’année figurant dans cette cellule est automatiquement mise à jour. Sélectionnez une autre année dans la cellule K3 de la feuille de calcul pour modifier l’année" sqref="C1" xr:uid="{C1995E01-AAE3-4041-A81C-0B13ED717A16}"/>
  </dataValidations>
  <printOptions horizontalCentered="1" verticalCentered="1"/>
  <pageMargins left="0.7" right="0.7" top="0.75" bottom="0.75" header="0.3" footer="0.3"/>
  <pageSetup paperSize="9" scale="83" orientation="landscape" r:id="rId1"/>
  <headerFooter differentFirst="1" alignWithMargins="0">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pageSetUpPr fitToPage="1"/>
  </sheetPr>
  <dimension ref="B1:H14"/>
  <sheetViews>
    <sheetView showGridLines="0" zoomScale="90" zoomScaleNormal="90" workbookViewId="0"/>
  </sheetViews>
  <sheetFormatPr baseColWidth="10" defaultColWidth="8.90625" defaultRowHeight="13.8"/>
  <cols>
    <col min="1" max="1" width="2.81640625" customWidth="1"/>
    <col min="2" max="2" width="18.453125" customWidth="1"/>
    <col min="3" max="8" width="17.81640625" customWidth="1"/>
    <col min="9" max="9" width="2.81640625" customWidth="1"/>
    <col min="10" max="10" width="10.6328125" customWidth="1"/>
  </cols>
  <sheetData>
    <row r="1" spans="2:8" ht="59.25" customHeight="1">
      <c r="B1" s="25" t="str">
        <f>"Avril "&amp;AnnéeCalendrier</f>
        <v>Avril 2026</v>
      </c>
      <c r="C1" s="11"/>
      <c r="D1" s="11"/>
      <c r="E1" s="12"/>
      <c r="F1" s="12"/>
      <c r="G1" s="12"/>
      <c r="H1" s="26"/>
    </row>
    <row r="2" spans="2:8" ht="21.75" customHeight="1">
      <c r="B2" s="5" t="str">
        <f>IF(DébutSemaine="DIMANCHE", "DIMANCHE","LUNDI")</f>
        <v>LUNDI</v>
      </c>
      <c r="C2" s="5" t="str">
        <f t="shared" ref="C2:H2" si="0">UPPER(TEXT(C3,"jjjj"))</f>
        <v>MARDI</v>
      </c>
      <c r="D2" s="5" t="str">
        <f t="shared" si="0"/>
        <v>MERCREDI</v>
      </c>
      <c r="E2" s="5" t="str">
        <f t="shared" si="0"/>
        <v>JEUDI</v>
      </c>
      <c r="F2" s="5" t="str">
        <f t="shared" si="0"/>
        <v>VENDREDI</v>
      </c>
      <c r="G2" s="5" t="str">
        <f t="shared" si="0"/>
        <v>SAMEDI</v>
      </c>
      <c r="H2" s="5" t="str">
        <f t="shared" si="0"/>
        <v>DIMANCHE</v>
      </c>
    </row>
    <row r="3" spans="2:8" ht="19.5" customHeight="1">
      <c r="B3" s="59">
        <f t="array" ref="B3:H3">JoursEtSemaines+DATE(AnnéeCalendrier,4,1)-WEEKDAY(DATE(AnnéeCalendrier,4,1),(DébutSemaine="Lundi")+1)+1</f>
        <v>46111</v>
      </c>
      <c r="C3" s="59">
        <v>46112</v>
      </c>
      <c r="D3" s="59">
        <v>46113</v>
      </c>
      <c r="E3" s="59">
        <v>46114</v>
      </c>
      <c r="F3" s="59">
        <v>46115</v>
      </c>
      <c r="G3" s="59">
        <v>46116</v>
      </c>
      <c r="H3" s="59">
        <v>46117</v>
      </c>
    </row>
    <row r="4" spans="2:8" ht="57.9" customHeight="1">
      <c r="B4" s="59"/>
      <c r="C4" s="59"/>
      <c r="D4" s="59"/>
      <c r="E4" s="59"/>
      <c r="F4" s="59"/>
      <c r="G4" s="59"/>
      <c r="H4" s="59"/>
    </row>
    <row r="5" spans="2:8" ht="19.5" customHeight="1">
      <c r="B5" s="61">
        <f t="array" ref="B5:H5">JoursEtSemaines+DATE(AnnéeCalendrier,4,1)-WEEKDAY(DATE(AnnéeCalendrier,4,1),(DébutSemaine="Lundi")+1)+8</f>
        <v>46118</v>
      </c>
      <c r="C5" s="61">
        <v>46119</v>
      </c>
      <c r="D5" s="61">
        <v>46120</v>
      </c>
      <c r="E5" s="61">
        <v>46121</v>
      </c>
      <c r="F5" s="61">
        <v>46122</v>
      </c>
      <c r="G5" s="61">
        <v>46123</v>
      </c>
      <c r="H5" s="61">
        <v>46124</v>
      </c>
    </row>
    <row r="6" spans="2:8" ht="57.9" customHeight="1">
      <c r="B6" s="61"/>
      <c r="C6" s="61"/>
      <c r="D6" s="61"/>
      <c r="E6" s="61"/>
      <c r="F6" s="61"/>
      <c r="G6" s="61"/>
      <c r="H6" s="61"/>
    </row>
    <row r="7" spans="2:8" ht="19.5" customHeight="1">
      <c r="B7" s="59">
        <f t="array" ref="B7:H7">JoursEtSemaines+DATE(AnnéeCalendrier,4,1)-WEEKDAY(DATE(AnnéeCalendrier,4,1),(DébutSemaine="Lundi")+1)+15</f>
        <v>46125</v>
      </c>
      <c r="C7" s="59">
        <v>46126</v>
      </c>
      <c r="D7" s="59">
        <v>46127</v>
      </c>
      <c r="E7" s="59">
        <v>46128</v>
      </c>
      <c r="F7" s="59">
        <v>46129</v>
      </c>
      <c r="G7" s="59">
        <v>46130</v>
      </c>
      <c r="H7" s="59">
        <v>46131</v>
      </c>
    </row>
    <row r="8" spans="2:8" ht="57.9" customHeight="1">
      <c r="B8" s="59"/>
      <c r="C8" s="59"/>
      <c r="D8" s="59"/>
      <c r="E8" s="59"/>
      <c r="F8" s="59"/>
      <c r="G8" s="59"/>
      <c r="H8" s="59"/>
    </row>
    <row r="9" spans="2:8" ht="19.5" customHeight="1">
      <c r="B9" s="61">
        <f t="array" ref="B9:H9">JoursEtSemaines+DATE(AnnéeCalendrier,4,1)-WEEKDAY(DATE(AnnéeCalendrier,4,1),(DébutSemaine="Lundi")+1)+22</f>
        <v>46132</v>
      </c>
      <c r="C9" s="61">
        <v>46133</v>
      </c>
      <c r="D9" s="61">
        <v>46134</v>
      </c>
      <c r="E9" s="61">
        <v>46135</v>
      </c>
      <c r="F9" s="61">
        <v>46136</v>
      </c>
      <c r="G9" s="61">
        <v>46137</v>
      </c>
      <c r="H9" s="61">
        <v>46138</v>
      </c>
    </row>
    <row r="10" spans="2:8" ht="57.9" customHeight="1">
      <c r="B10" s="61"/>
      <c r="C10" s="61"/>
      <c r="D10" s="61"/>
      <c r="E10" s="61"/>
      <c r="F10" s="61"/>
      <c r="G10" s="61"/>
      <c r="H10" s="61"/>
    </row>
    <row r="11" spans="2:8" ht="19.5" customHeight="1">
      <c r="B11" s="59">
        <f t="array" ref="B11:H11">JoursEtSemaines+DATE(AnnéeCalendrier,4,1)-WEEKDAY(DATE(AnnéeCalendrier,4,1),(DébutSemaine="Lundi")+1)+29</f>
        <v>46139</v>
      </c>
      <c r="C11" s="59">
        <v>46140</v>
      </c>
      <c r="D11" s="59">
        <v>46141</v>
      </c>
      <c r="E11" s="59">
        <v>46142</v>
      </c>
      <c r="F11" s="59">
        <v>46143</v>
      </c>
      <c r="G11" s="59">
        <v>46144</v>
      </c>
      <c r="H11" s="59">
        <v>46145</v>
      </c>
    </row>
    <row r="12" spans="2:8" ht="57.9" customHeight="1">
      <c r="B12" s="59"/>
      <c r="C12" s="59"/>
      <c r="D12" s="59"/>
      <c r="E12" s="59"/>
      <c r="F12" s="59"/>
      <c r="G12" s="59"/>
      <c r="H12" s="59"/>
    </row>
    <row r="13" spans="2:8" ht="19.5" customHeight="1">
      <c r="B13" s="61">
        <f t="array" ref="B13:C13">JoursEtSemaines+DATE(AnnéeCalendrier,4,1)-WEEKDAY(DATE(AnnéeCalendrier,4,1),(DébutSemaine="Lundi")+1)+36</f>
        <v>46146</v>
      </c>
      <c r="C13" s="61">
        <v>46147</v>
      </c>
      <c r="D13" s="63" t="s">
        <v>0</v>
      </c>
      <c r="E13" s="69"/>
      <c r="F13" s="69"/>
      <c r="G13" s="69"/>
      <c r="H13" s="70"/>
    </row>
    <row r="14" spans="2:8" ht="57.9" customHeight="1">
      <c r="B14" s="61"/>
      <c r="C14" s="61"/>
      <c r="D14" s="7"/>
      <c r="E14" s="71"/>
      <c r="F14" s="71"/>
      <c r="G14" s="71"/>
      <c r="H14" s="72"/>
    </row>
  </sheetData>
  <mergeCells count="1">
    <mergeCell ref="E13:H14"/>
  </mergeCells>
  <conditionalFormatting sqref="B13:D13">
    <cfRule type="expression" dxfId="26" priority="1">
      <formula>AND(DAY(B13)&gt;=1,DAY(B13)&lt;=15)</formula>
    </cfRule>
  </conditionalFormatting>
  <conditionalFormatting sqref="B3:G3">
    <cfRule type="expression" dxfId="25" priority="3">
      <formula>DAY(B3)&gt;8</formula>
    </cfRule>
  </conditionalFormatting>
  <conditionalFormatting sqref="B11:H11">
    <cfRule type="expression" dxfId="24" priority="4">
      <formula>AND(DAY(B11)&gt;=1,DAY(B11)&lt;=15)</formula>
    </cfRule>
  </conditionalFormatting>
  <dataValidations count="9">
    <dataValidation allowBlank="1" showInputMessage="1" showErrorMessage="1" prompt="Jour de la semaine défini automatiquement." sqref="C2:H2" xr:uid="{00000000-0002-0000-0300-000000000000}"/>
    <dataValidation allowBlank="1" showErrorMessage="1" prompt="L’année dans cette cellule est automatiquement mise à jour en fonction de l’année entrée dans la feuille de calcul Janvier. Le calendrier ci-dessous inclut les dates des mois précédent et suivant dans une teinte plus claire" sqref="B1" xr:uid="{00000000-0002-0000-0300-000001000000}"/>
    <dataValidation allowBlank="1" showInputMessage="1" showErrorMessage="1" prompt="Cette ligne ainsi que les lignes 5, 7, 9, 11 et 13 contiennent les jours civils de la semaine. Si cette cellule ne contient pas le numéro 1, c’est qu’il s’agit d’un jour du mois précédent. Entrez les notes dans la cellule E13" sqref="B3" xr:uid="{00000000-0002-0000-0300-000002000000}"/>
    <dataValidation allowBlank="1" showInputMessage="1" showErrorMessage="1" prompt="Cette ligne contient les noms des jours de la semaine pour ce calendrier. Cette cellule contient le jour de début de la semaine. Pour modifier le jour de début de la semaine, entrez un nouveau jour dans la cellule K4 de la feuille de calcul de janvier" sqref="B2" xr:uid="{00000000-0002-0000-0300-000003000000}"/>
    <dataValidation allowBlank="1" showInputMessage="1" showErrorMessage="1" prompt="Calendrier du mois d’avril" sqref="A1" xr:uid="{00000000-0002-0000-0300-000005000000}"/>
    <dataValidation allowBlank="1" showInputMessage="1" showErrorMessage="1" prompt="Entrez les Notes dans la cellule à droite" sqref="D13:D14" xr:uid="{00000000-0002-0000-0300-000006000000}"/>
    <dataValidation allowBlank="1" showInputMessage="1" showErrorMessage="1" prompt="Entrez les Notes dans cette cellule" sqref="E13:H14" xr:uid="{00000000-0002-0000-0300-000007000000}"/>
    <dataValidation allowBlank="1" showInputMessage="1" showErrorMessage="1" prompt="Cette ligne ainsi que les lignes 6, 8, 10, 12 et 14 sont des cellules destinées à la saisie de notes quotidiennes en rapport avec le jour civil figurant dans la cellule située au-dessus" sqref="B4" xr:uid="{00000000-0002-0000-0300-000008000000}"/>
    <dataValidation allowBlank="1" showInputMessage="1" showErrorMessage="1" prompt="L’année figurant dans cette cellule est automatiquement mise à jour. Sélectionnez une autre année dans la cellule K3 de la feuille de calcul pour modifier l’année" sqref="C1" xr:uid="{D16B5673-0252-4E4D-BE2B-2E1EE12D2911}"/>
  </dataValidations>
  <printOptions horizontalCentered="1" verticalCentered="1"/>
  <pageMargins left="0.7" right="0.7" top="0.75" bottom="0.75" header="0.3" footer="0.3"/>
  <pageSetup paperSize="9" scale="83" orientation="landscape" r:id="rId1"/>
  <headerFooter differentFirst="1" alignWithMargins="0">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5"/>
    <pageSetUpPr fitToPage="1"/>
  </sheetPr>
  <dimension ref="B1:H14"/>
  <sheetViews>
    <sheetView showGridLines="0" zoomScale="90" zoomScaleNormal="90" workbookViewId="0"/>
  </sheetViews>
  <sheetFormatPr baseColWidth="10" defaultColWidth="8.90625" defaultRowHeight="13.8"/>
  <cols>
    <col min="1" max="1" width="2.81640625" customWidth="1"/>
    <col min="2" max="2" width="18.453125" customWidth="1"/>
    <col min="3" max="8" width="17.81640625" customWidth="1"/>
    <col min="9" max="9" width="2.81640625" customWidth="1"/>
    <col min="10" max="10" width="10.6328125" customWidth="1"/>
  </cols>
  <sheetData>
    <row r="1" spans="2:8" ht="59.25" customHeight="1">
      <c r="B1" s="31" t="str">
        <f>"Mai "&amp;AnnéeCalendrier</f>
        <v>Mai 2026</v>
      </c>
      <c r="C1" s="32"/>
      <c r="D1" s="32"/>
      <c r="E1" s="33"/>
      <c r="F1" s="33"/>
      <c r="G1" s="33"/>
      <c r="H1" s="34"/>
    </row>
    <row r="2" spans="2:8" ht="21.75" customHeight="1">
      <c r="B2" s="5" t="str">
        <f>IF(DébutSemaine="DIMANCHE", "DIMANCHE","LUNDI")</f>
        <v>LUNDI</v>
      </c>
      <c r="C2" s="5" t="str">
        <f t="shared" ref="C2:H2" si="0">UPPER(TEXT(C3,"jjjj"))</f>
        <v>MARDI</v>
      </c>
      <c r="D2" s="5" t="str">
        <f t="shared" si="0"/>
        <v>MERCREDI</v>
      </c>
      <c r="E2" s="5" t="str">
        <f t="shared" si="0"/>
        <v>JEUDI</v>
      </c>
      <c r="F2" s="5" t="str">
        <f t="shared" si="0"/>
        <v>VENDREDI</v>
      </c>
      <c r="G2" s="5" t="str">
        <f t="shared" si="0"/>
        <v>SAMEDI</v>
      </c>
      <c r="H2" s="5" t="str">
        <f t="shared" si="0"/>
        <v>DIMANCHE</v>
      </c>
    </row>
    <row r="3" spans="2:8" ht="19.5" customHeight="1">
      <c r="B3" s="59">
        <f t="array" ref="B3:H3">JoursEtSemaines+DATE(AnnéeCalendrier,5,1)-WEEKDAY(DATE(AnnéeCalendrier,5,1),(DébutSemaine="Lundi")+1)+1</f>
        <v>46139</v>
      </c>
      <c r="C3" s="59">
        <v>46140</v>
      </c>
      <c r="D3" s="59">
        <v>46141</v>
      </c>
      <c r="E3" s="59">
        <v>46142</v>
      </c>
      <c r="F3" s="59">
        <v>46143</v>
      </c>
      <c r="G3" s="59">
        <v>46144</v>
      </c>
      <c r="H3" s="59">
        <v>46145</v>
      </c>
    </row>
    <row r="4" spans="2:8" ht="57.9" customHeight="1">
      <c r="B4" s="59"/>
      <c r="C4" s="59"/>
      <c r="D4" s="59"/>
      <c r="E4" s="59"/>
      <c r="F4" s="59"/>
      <c r="G4" s="59"/>
      <c r="H4" s="59"/>
    </row>
    <row r="5" spans="2:8" ht="19.5" customHeight="1">
      <c r="B5" s="61">
        <f t="array" ref="B5:H5">JoursEtSemaines+DATE(AnnéeCalendrier,5,1)-WEEKDAY(DATE(AnnéeCalendrier,5,1),(DébutSemaine="Lundi")+1)+8</f>
        <v>46146</v>
      </c>
      <c r="C5" s="61">
        <v>46147</v>
      </c>
      <c r="D5" s="61">
        <v>46148</v>
      </c>
      <c r="E5" s="61">
        <v>46149</v>
      </c>
      <c r="F5" s="61">
        <v>46150</v>
      </c>
      <c r="G5" s="61">
        <v>46151</v>
      </c>
      <c r="H5" s="61">
        <v>46152</v>
      </c>
    </row>
    <row r="6" spans="2:8" ht="57.9" customHeight="1">
      <c r="B6" s="61"/>
      <c r="C6" s="61"/>
      <c r="D6" s="61"/>
      <c r="E6" s="61"/>
      <c r="F6" s="61"/>
      <c r="G6" s="61"/>
      <c r="H6" s="61"/>
    </row>
    <row r="7" spans="2:8" ht="19.5" customHeight="1">
      <c r="B7" s="59">
        <f t="array" ref="B7:H7">JoursEtSemaines+DATE(AnnéeCalendrier,5,1)-WEEKDAY(DATE(AnnéeCalendrier,5,1),(DébutSemaine="Lundi")+1)+15</f>
        <v>46153</v>
      </c>
      <c r="C7" s="59">
        <v>46154</v>
      </c>
      <c r="D7" s="59">
        <v>46155</v>
      </c>
      <c r="E7" s="59">
        <v>46156</v>
      </c>
      <c r="F7" s="59">
        <v>46157</v>
      </c>
      <c r="G7" s="59">
        <v>46158</v>
      </c>
      <c r="H7" s="59">
        <v>46159</v>
      </c>
    </row>
    <row r="8" spans="2:8" ht="57.9" customHeight="1">
      <c r="B8" s="59"/>
      <c r="C8" s="59"/>
      <c r="D8" s="59"/>
      <c r="E8" s="59"/>
      <c r="F8" s="59"/>
      <c r="G8" s="59"/>
      <c r="H8" s="59"/>
    </row>
    <row r="9" spans="2:8" ht="19.5" customHeight="1">
      <c r="B9" s="61">
        <f t="array" ref="B9:H9">JoursEtSemaines+DATE(AnnéeCalendrier,5,1)-WEEKDAY(DATE(AnnéeCalendrier,5,1),(DébutSemaine="Lundi")+1)+22</f>
        <v>46160</v>
      </c>
      <c r="C9" s="61">
        <v>46161</v>
      </c>
      <c r="D9" s="61">
        <v>46162</v>
      </c>
      <c r="E9" s="61">
        <v>46163</v>
      </c>
      <c r="F9" s="61">
        <v>46164</v>
      </c>
      <c r="G9" s="61">
        <v>46165</v>
      </c>
      <c r="H9" s="61">
        <v>46166</v>
      </c>
    </row>
    <row r="10" spans="2:8" ht="57.9" customHeight="1">
      <c r="B10" s="61"/>
      <c r="C10" s="61"/>
      <c r="D10" s="61"/>
      <c r="E10" s="61"/>
      <c r="F10" s="61"/>
      <c r="G10" s="61"/>
      <c r="H10" s="61"/>
    </row>
    <row r="11" spans="2:8" ht="19.5" customHeight="1">
      <c r="B11" s="59">
        <f t="array" ref="B11:H11">JoursEtSemaines+DATE(AnnéeCalendrier,5,1)-WEEKDAY(DATE(AnnéeCalendrier,5,1),(DébutSemaine="Lundi")+1)+29</f>
        <v>46167</v>
      </c>
      <c r="C11" s="59">
        <v>46168</v>
      </c>
      <c r="D11" s="59">
        <v>46169</v>
      </c>
      <c r="E11" s="59">
        <v>46170</v>
      </c>
      <c r="F11" s="59">
        <v>46171</v>
      </c>
      <c r="G11" s="59">
        <v>46172</v>
      </c>
      <c r="H11" s="59">
        <v>46173</v>
      </c>
    </row>
    <row r="12" spans="2:8" ht="57.9" customHeight="1">
      <c r="B12" s="59"/>
      <c r="C12" s="59"/>
      <c r="D12" s="59"/>
      <c r="E12" s="59"/>
      <c r="F12" s="59"/>
      <c r="G12" s="59"/>
      <c r="H12" s="59"/>
    </row>
    <row r="13" spans="2:8" ht="19.5" customHeight="1">
      <c r="B13" s="61">
        <f t="array" ref="B13:C13">JoursEtSemaines+DATE(AnnéeCalendrier,5,1)-WEEKDAY(DATE(AnnéeCalendrier,5,1),(DébutSemaine="Lundi")+1)+36</f>
        <v>46174</v>
      </c>
      <c r="C13" s="61">
        <v>46175</v>
      </c>
      <c r="D13" s="63" t="s">
        <v>0</v>
      </c>
      <c r="E13" s="69"/>
      <c r="F13" s="69"/>
      <c r="G13" s="69"/>
      <c r="H13" s="70"/>
    </row>
    <row r="14" spans="2:8" ht="57.9" customHeight="1">
      <c r="B14" s="61"/>
      <c r="C14" s="61"/>
      <c r="D14" s="7"/>
      <c r="E14" s="71"/>
      <c r="F14" s="71"/>
      <c r="G14" s="71"/>
      <c r="H14" s="72"/>
    </row>
  </sheetData>
  <mergeCells count="1">
    <mergeCell ref="E13:H14"/>
  </mergeCells>
  <conditionalFormatting sqref="B13:D13">
    <cfRule type="expression" dxfId="23" priority="1">
      <formula>AND(DAY(B13)&gt;=1,DAY(B13)&lt;=15)</formula>
    </cfRule>
  </conditionalFormatting>
  <conditionalFormatting sqref="B3:G3">
    <cfRule type="expression" dxfId="22" priority="3">
      <formula>DAY(B3)&gt;8</formula>
    </cfRule>
  </conditionalFormatting>
  <conditionalFormatting sqref="B11:H11">
    <cfRule type="expression" dxfId="21" priority="4">
      <formula>AND(DAY(B11)&gt;=1,DAY(B11)&lt;=15)</formula>
    </cfRule>
  </conditionalFormatting>
  <dataValidations count="9">
    <dataValidation allowBlank="1" showInputMessage="1" showErrorMessage="1" prompt="Jour de la semaine défini automatiquement." sqref="C2:H2" xr:uid="{00000000-0002-0000-0400-000000000000}"/>
    <dataValidation allowBlank="1" showErrorMessage="1" prompt="L’année dans cette cellule est automatiquement mise à jour en fonction de l’année entrée dans la feuille de calcul Janvier. Le calendrier ci-dessous inclut les dates des mois précédent et suivant dans une teinte plus claire" sqref="B1" xr:uid="{00000000-0002-0000-0400-000001000000}"/>
    <dataValidation allowBlank="1" showInputMessage="1" showErrorMessage="1" prompt="Cette ligne ainsi que les lignes 5, 7, 9, 11 et 13 contiennent les jours civils de la semaine. Si cette cellule ne contient pas le numéro 1, c’est qu’il s’agit d’un jour du mois précédent. Entrez les notes dans la cellule E13" sqref="B3" xr:uid="{00000000-0002-0000-0400-000002000000}"/>
    <dataValidation allowBlank="1" showInputMessage="1" showErrorMessage="1" prompt="Cette ligne contient les noms des jours de la semaine pour ce calendrier. Cette cellule contient le jour de début de la semaine. Pour modifier le jour de début de la semaine, entrez un nouveau jour dans la cellule K4 de la feuille de calcul de janvier" sqref="B2" xr:uid="{00000000-0002-0000-0400-000003000000}"/>
    <dataValidation allowBlank="1" showInputMessage="1" showErrorMessage="1" prompt="Calendrier du mois de mai" sqref="A1" xr:uid="{00000000-0002-0000-0400-000005000000}"/>
    <dataValidation allowBlank="1" showInputMessage="1" showErrorMessage="1" prompt="Entrez les Notes dans la cellule à droite" sqref="D13:D14" xr:uid="{00000000-0002-0000-0400-000006000000}"/>
    <dataValidation allowBlank="1" showInputMessage="1" showErrorMessage="1" prompt="Entrez les Notes dans cette cellule" sqref="E13:H14" xr:uid="{00000000-0002-0000-0400-000007000000}"/>
    <dataValidation allowBlank="1" showInputMessage="1" showErrorMessage="1" prompt="Cette ligne ainsi que les lignes 6, 8, 10, 12 et 14 sont des cellules destinées à la saisie de notes quotidiennes en rapport avec le jour civil figurant dans la cellule située au-dessus" sqref="B4" xr:uid="{00000000-0002-0000-0400-000008000000}"/>
    <dataValidation allowBlank="1" showInputMessage="1" showErrorMessage="1" prompt="L’année figurant dans cette cellule est automatiquement mise à jour. Sélectionnez une autre année dans la cellule K3 de la feuille de calcul pour modifier l’année" sqref="C1" xr:uid="{ABE90B0D-7A98-427F-982B-03C8A65C5CD7}"/>
  </dataValidations>
  <printOptions horizontalCentered="1" verticalCentered="1"/>
  <pageMargins left="0.7" right="0.7" top="0.75" bottom="0.75" header="0.3" footer="0.3"/>
  <pageSetup paperSize="9" scale="83" orientation="landscape" r:id="rId1"/>
  <headerFooter differentFirst="1" alignWithMargins="0">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7" tint="0.59999389629810485"/>
    <pageSetUpPr fitToPage="1"/>
  </sheetPr>
  <dimension ref="B1:H14"/>
  <sheetViews>
    <sheetView showGridLines="0" zoomScale="90" zoomScaleNormal="90" workbookViewId="0"/>
  </sheetViews>
  <sheetFormatPr baseColWidth="10" defaultColWidth="8.90625" defaultRowHeight="13.8"/>
  <cols>
    <col min="1" max="1" width="2.81640625" customWidth="1"/>
    <col min="2" max="2" width="18.453125" customWidth="1"/>
    <col min="3" max="8" width="17.81640625" customWidth="1"/>
    <col min="9" max="9" width="2.81640625" customWidth="1"/>
    <col min="10" max="10" width="10.6328125" customWidth="1"/>
  </cols>
  <sheetData>
    <row r="1" spans="2:8" ht="59.25" customHeight="1">
      <c r="B1" s="17" t="str">
        <f>"Juin "&amp;AnnéeCalendrier</f>
        <v>Juin 2026</v>
      </c>
      <c r="C1" s="18"/>
      <c r="D1" s="18"/>
      <c r="E1" s="19"/>
      <c r="F1" s="19"/>
      <c r="G1" s="19"/>
      <c r="H1" s="20"/>
    </row>
    <row r="2" spans="2:8" ht="21.75" customHeight="1">
      <c r="B2" s="5" t="str">
        <f>IF(DébutSemaine="DIMANCHE", "DIMANCHE","LUNDI")</f>
        <v>LUNDI</v>
      </c>
      <c r="C2" s="5" t="str">
        <f t="shared" ref="C2:H2" si="0">UPPER(TEXT(C3,"jjjj"))</f>
        <v>MARDI</v>
      </c>
      <c r="D2" s="5" t="str">
        <f t="shared" si="0"/>
        <v>MERCREDI</v>
      </c>
      <c r="E2" s="5" t="str">
        <f t="shared" si="0"/>
        <v>JEUDI</v>
      </c>
      <c r="F2" s="5" t="str">
        <f t="shared" si="0"/>
        <v>VENDREDI</v>
      </c>
      <c r="G2" s="5" t="str">
        <f t="shared" si="0"/>
        <v>SAMEDI</v>
      </c>
      <c r="H2" s="5" t="str">
        <f t="shared" si="0"/>
        <v>DIMANCHE</v>
      </c>
    </row>
    <row r="3" spans="2:8" ht="19.5" customHeight="1">
      <c r="B3" s="59">
        <f t="array" ref="B3:H3">JoursEtSemaines+DATE(AnnéeCalendrier,6,1)-WEEKDAY(DATE(AnnéeCalendrier,6,1),(DébutSemaine="Lundi")+1)+1</f>
        <v>46174</v>
      </c>
      <c r="C3" s="59">
        <v>46175</v>
      </c>
      <c r="D3" s="59">
        <v>46176</v>
      </c>
      <c r="E3" s="59">
        <v>46177</v>
      </c>
      <c r="F3" s="59">
        <v>46178</v>
      </c>
      <c r="G3" s="59">
        <v>46179</v>
      </c>
      <c r="H3" s="59">
        <v>46180</v>
      </c>
    </row>
    <row r="4" spans="2:8" ht="57.9" customHeight="1">
      <c r="B4" s="59"/>
      <c r="C4" s="59"/>
      <c r="D4" s="59"/>
      <c r="E4" s="59"/>
      <c r="F4" s="59"/>
      <c r="G4" s="59"/>
      <c r="H4" s="59"/>
    </row>
    <row r="5" spans="2:8" ht="19.5" customHeight="1">
      <c r="B5" s="61">
        <f t="array" ref="B5:H5">JoursEtSemaines+DATE(AnnéeCalendrier,6,1)-WEEKDAY(DATE(AnnéeCalendrier,6,1),(DébutSemaine="Lundi")+1)+8</f>
        <v>46181</v>
      </c>
      <c r="C5" s="61">
        <v>46182</v>
      </c>
      <c r="D5" s="61">
        <v>46183</v>
      </c>
      <c r="E5" s="61">
        <v>46184</v>
      </c>
      <c r="F5" s="61">
        <v>46185</v>
      </c>
      <c r="G5" s="61">
        <v>46186</v>
      </c>
      <c r="H5" s="61">
        <v>46187</v>
      </c>
    </row>
    <row r="6" spans="2:8" ht="57.9" customHeight="1">
      <c r="B6" s="61"/>
      <c r="C6" s="61"/>
      <c r="D6" s="61"/>
      <c r="E6" s="61"/>
      <c r="F6" s="61"/>
      <c r="G6" s="61"/>
      <c r="H6" s="61"/>
    </row>
    <row r="7" spans="2:8" ht="19.5" customHeight="1">
      <c r="B7" s="59">
        <f t="array" ref="B7:H7">JoursEtSemaines+DATE(AnnéeCalendrier,6,1)-WEEKDAY(DATE(AnnéeCalendrier,6,1),(DébutSemaine="Lundi")+1)+15</f>
        <v>46188</v>
      </c>
      <c r="C7" s="59">
        <v>46189</v>
      </c>
      <c r="D7" s="59">
        <v>46190</v>
      </c>
      <c r="E7" s="59">
        <v>46191</v>
      </c>
      <c r="F7" s="59">
        <v>46192</v>
      </c>
      <c r="G7" s="59">
        <v>46193</v>
      </c>
      <c r="H7" s="59">
        <v>46194</v>
      </c>
    </row>
    <row r="8" spans="2:8" ht="57.9" customHeight="1">
      <c r="B8" s="59"/>
      <c r="C8" s="59"/>
      <c r="D8" s="59"/>
      <c r="E8" s="59"/>
      <c r="F8" s="59"/>
      <c r="G8" s="59"/>
      <c r="H8" s="59"/>
    </row>
    <row r="9" spans="2:8" ht="19.5" customHeight="1">
      <c r="B9" s="61">
        <f t="array" ref="B9:H9">JoursEtSemaines+DATE(AnnéeCalendrier,6,1)-WEEKDAY(DATE(AnnéeCalendrier,6,1),(DébutSemaine="Lundi")+1)+22</f>
        <v>46195</v>
      </c>
      <c r="C9" s="61">
        <v>46196</v>
      </c>
      <c r="D9" s="61">
        <v>46197</v>
      </c>
      <c r="E9" s="61">
        <v>46198</v>
      </c>
      <c r="F9" s="61">
        <v>46199</v>
      </c>
      <c r="G9" s="61">
        <v>46200</v>
      </c>
      <c r="H9" s="61">
        <v>46201</v>
      </c>
    </row>
    <row r="10" spans="2:8" ht="57.9" customHeight="1">
      <c r="B10" s="61"/>
      <c r="C10" s="61"/>
      <c r="D10" s="61"/>
      <c r="E10" s="61"/>
      <c r="F10" s="61"/>
      <c r="G10" s="61"/>
      <c r="H10" s="61"/>
    </row>
    <row r="11" spans="2:8" ht="19.5" customHeight="1">
      <c r="B11" s="59">
        <f t="array" ref="B11:H11">JoursEtSemaines+DATE(AnnéeCalendrier,6,1)-WEEKDAY(DATE(AnnéeCalendrier,6,1),(DébutSemaine="Lundi")+1)+29</f>
        <v>46202</v>
      </c>
      <c r="C11" s="59">
        <v>46203</v>
      </c>
      <c r="D11" s="59">
        <v>46204</v>
      </c>
      <c r="E11" s="59">
        <v>46205</v>
      </c>
      <c r="F11" s="59">
        <v>46206</v>
      </c>
      <c r="G11" s="59">
        <v>46207</v>
      </c>
      <c r="H11" s="59">
        <v>46208</v>
      </c>
    </row>
    <row r="12" spans="2:8" ht="57.9" customHeight="1">
      <c r="B12" s="59"/>
      <c r="C12" s="59"/>
      <c r="D12" s="59"/>
      <c r="E12" s="59"/>
      <c r="F12" s="59"/>
      <c r="G12" s="59"/>
      <c r="H12" s="59"/>
    </row>
    <row r="13" spans="2:8" ht="19.5" customHeight="1">
      <c r="B13" s="61">
        <f t="array" ref="B13:C13">JoursEtSemaines+DATE(AnnéeCalendrier,6,1)-WEEKDAY(DATE(AnnéeCalendrier,6,1),(DébutSemaine="Lundi")+1)+36</f>
        <v>46209</v>
      </c>
      <c r="C13" s="61">
        <v>46210</v>
      </c>
      <c r="D13" s="63" t="s">
        <v>0</v>
      </c>
      <c r="E13" s="69"/>
      <c r="F13" s="69"/>
      <c r="G13" s="69"/>
      <c r="H13" s="70"/>
    </row>
    <row r="14" spans="2:8" ht="57.9" customHeight="1">
      <c r="B14" s="61"/>
      <c r="C14" s="61"/>
      <c r="D14" s="7"/>
      <c r="E14" s="71"/>
      <c r="F14" s="71"/>
      <c r="G14" s="71"/>
      <c r="H14" s="72"/>
    </row>
  </sheetData>
  <mergeCells count="1">
    <mergeCell ref="E13:H14"/>
  </mergeCells>
  <conditionalFormatting sqref="B13:D13">
    <cfRule type="expression" dxfId="20" priority="1">
      <formula>AND(DAY(B13)&gt;=1,DAY(B13)&lt;=15)</formula>
    </cfRule>
  </conditionalFormatting>
  <conditionalFormatting sqref="B3:G3">
    <cfRule type="expression" dxfId="19" priority="3">
      <formula>DAY(B3)&gt;8</formula>
    </cfRule>
  </conditionalFormatting>
  <conditionalFormatting sqref="B11:H11">
    <cfRule type="expression" dxfId="18" priority="4">
      <formula>AND(DAY(B11)&gt;=1,DAY(B11)&lt;=15)</formula>
    </cfRule>
  </conditionalFormatting>
  <dataValidations count="9">
    <dataValidation allowBlank="1" showInputMessage="1" showErrorMessage="1" prompt="Jour de la semaine défini automatiquement." sqref="C2:H2" xr:uid="{00000000-0002-0000-0500-000000000000}"/>
    <dataValidation allowBlank="1" showErrorMessage="1" prompt="L’année dans cette cellule est automatiquement mise à jour en fonction de l’année entrée dans la feuille de calcul Janvier. Le calendrier ci-dessous inclut les dates des mois précédent et suivant dans une teinte plus claire" sqref="B1" xr:uid="{00000000-0002-0000-0500-000001000000}"/>
    <dataValidation allowBlank="1" showInputMessage="1" showErrorMessage="1" prompt="Cette ligne ainsi que les lignes 5, 7, 9, 11 et 13 contiennent les jours civils de la semaine. Si cette cellule ne contient pas le numéro 1, c’est qu’il s’agit d’un jour du mois précédent. Entrez les notes dans la cellule E13" sqref="B3" xr:uid="{00000000-0002-0000-0500-000002000000}"/>
    <dataValidation allowBlank="1" showInputMessage="1" showErrorMessage="1" prompt="Cette ligne contient les noms des jours de la semaine pour ce calendrier. Cette cellule contient le jour de début de la semaine. Pour modifier le jour de début de la semaine, entrez un nouveau jour dans la cellule K4 de la feuille de calcul de janvier" sqref="B2" xr:uid="{00000000-0002-0000-0500-000003000000}"/>
    <dataValidation allowBlank="1" showInputMessage="1" showErrorMessage="1" prompt="Calendrier du mois de juin" sqref="A1" xr:uid="{00000000-0002-0000-0500-000005000000}"/>
    <dataValidation allowBlank="1" showInputMessage="1" showErrorMessage="1" prompt="Entrez les Notes dans la cellule à droite" sqref="D13:D14" xr:uid="{00000000-0002-0000-0500-000006000000}"/>
    <dataValidation allowBlank="1" showInputMessage="1" showErrorMessage="1" prompt="Entrez les Notes dans cette cellule" sqref="E13:H14" xr:uid="{00000000-0002-0000-0500-000007000000}"/>
    <dataValidation allowBlank="1" showInputMessage="1" showErrorMessage="1" prompt="Cette ligne ainsi que les lignes 6, 8, 10, 12 et 14 sont des cellules destinées à la saisie de notes quotidiennes en rapport avec le jour civil figurant dans la cellule située au-dessus" sqref="B4" xr:uid="{00000000-0002-0000-0500-000008000000}"/>
    <dataValidation allowBlank="1" showInputMessage="1" showErrorMessage="1" prompt="L’année figurant dans cette cellule est automatiquement mise à jour. Sélectionnez une autre année dans la cellule K3 de la feuille de calcul pour modifier l’année" sqref="C1" xr:uid="{3B5EBA9E-6F2A-4A06-88F5-C22A25660616}"/>
  </dataValidations>
  <printOptions horizontalCentered="1" verticalCentered="1"/>
  <pageMargins left="0.7" right="0.7" top="0.75" bottom="0.75" header="0.3" footer="0.3"/>
  <pageSetup paperSize="9" scale="83" orientation="landscape" r:id="rId1"/>
  <headerFooter differentFirst="1" alignWithMargins="0">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7"/>
    <pageSetUpPr fitToPage="1"/>
  </sheetPr>
  <dimension ref="B1:H14"/>
  <sheetViews>
    <sheetView showGridLines="0" zoomScale="90" zoomScaleNormal="90" workbookViewId="0"/>
  </sheetViews>
  <sheetFormatPr baseColWidth="10" defaultColWidth="8.90625" defaultRowHeight="13.8"/>
  <cols>
    <col min="1" max="1" width="2.81640625" customWidth="1"/>
    <col min="2" max="2" width="18.453125" customWidth="1"/>
    <col min="3" max="8" width="17.81640625" customWidth="1"/>
    <col min="9" max="9" width="2.81640625" customWidth="1"/>
    <col min="10" max="10" width="10.6328125" customWidth="1"/>
  </cols>
  <sheetData>
    <row r="1" spans="2:8" ht="59.25" customHeight="1">
      <c r="B1" s="35" t="str">
        <f>"Juillet "&amp;AnnéeCalendrier</f>
        <v>Juillet 2026</v>
      </c>
      <c r="C1" s="36"/>
      <c r="D1" s="36"/>
      <c r="E1" s="37"/>
      <c r="F1" s="37"/>
      <c r="G1" s="37"/>
      <c r="H1" s="38"/>
    </row>
    <row r="2" spans="2:8" ht="21.75" customHeight="1">
      <c r="B2" s="5" t="str">
        <f>IF(DébutSemaine="DIMANCHE", "DIMANCHE","LUNDI")</f>
        <v>LUNDI</v>
      </c>
      <c r="C2" s="5" t="str">
        <f t="shared" ref="C2:H2" si="0">UPPER(TEXT(C3,"jjjj"))</f>
        <v>MARDI</v>
      </c>
      <c r="D2" s="5" t="str">
        <f t="shared" si="0"/>
        <v>MERCREDI</v>
      </c>
      <c r="E2" s="5" t="str">
        <f t="shared" si="0"/>
        <v>JEUDI</v>
      </c>
      <c r="F2" s="5" t="str">
        <f t="shared" si="0"/>
        <v>VENDREDI</v>
      </c>
      <c r="G2" s="5" t="str">
        <f t="shared" si="0"/>
        <v>SAMEDI</v>
      </c>
      <c r="H2" s="5" t="str">
        <f t="shared" si="0"/>
        <v>DIMANCHE</v>
      </c>
    </row>
    <row r="3" spans="2:8" ht="19.5" customHeight="1">
      <c r="B3" s="59">
        <f t="array" ref="B3:H3">JoursEtSemaines+DATE(AnnéeCalendrier,7,1)-WEEKDAY(DATE(AnnéeCalendrier,7,1),(DébutSemaine="Lundi")+1)+1</f>
        <v>46202</v>
      </c>
      <c r="C3" s="59">
        <v>46203</v>
      </c>
      <c r="D3" s="59">
        <v>46204</v>
      </c>
      <c r="E3" s="59">
        <v>46205</v>
      </c>
      <c r="F3" s="59">
        <v>46206</v>
      </c>
      <c r="G3" s="59">
        <v>46207</v>
      </c>
      <c r="H3" s="59">
        <v>46208</v>
      </c>
    </row>
    <row r="4" spans="2:8" ht="57.9" customHeight="1">
      <c r="B4" s="59"/>
      <c r="C4" s="59"/>
      <c r="D4" s="59"/>
      <c r="E4" s="59"/>
      <c r="F4" s="59"/>
      <c r="G4" s="59"/>
      <c r="H4" s="59"/>
    </row>
    <row r="5" spans="2:8" ht="19.5" customHeight="1">
      <c r="B5" s="61">
        <f t="array" ref="B5:H5">JoursEtSemaines+DATE(AnnéeCalendrier,7,1)-WEEKDAY(DATE(AnnéeCalendrier,7,1),(DébutSemaine="Lundi")+1)+8</f>
        <v>46209</v>
      </c>
      <c r="C5" s="61">
        <v>46210</v>
      </c>
      <c r="D5" s="61">
        <v>46211</v>
      </c>
      <c r="E5" s="61">
        <v>46212</v>
      </c>
      <c r="F5" s="61">
        <v>46213</v>
      </c>
      <c r="G5" s="61">
        <v>46214</v>
      </c>
      <c r="H5" s="61">
        <v>46215</v>
      </c>
    </row>
    <row r="6" spans="2:8" ht="57.9" customHeight="1">
      <c r="B6" s="61"/>
      <c r="C6" s="61"/>
      <c r="D6" s="61"/>
      <c r="E6" s="61"/>
      <c r="F6" s="61"/>
      <c r="G6" s="61"/>
      <c r="H6" s="61"/>
    </row>
    <row r="7" spans="2:8" ht="19.5" customHeight="1">
      <c r="B7" s="59">
        <f t="array" ref="B7:H7">JoursEtSemaines+DATE(AnnéeCalendrier,7,1)-WEEKDAY(DATE(AnnéeCalendrier,7,1),(DébutSemaine="Lundi")+1)+15</f>
        <v>46216</v>
      </c>
      <c r="C7" s="59">
        <v>46217</v>
      </c>
      <c r="D7" s="59">
        <v>46218</v>
      </c>
      <c r="E7" s="59">
        <v>46219</v>
      </c>
      <c r="F7" s="59">
        <v>46220</v>
      </c>
      <c r="G7" s="59">
        <v>46221</v>
      </c>
      <c r="H7" s="59">
        <v>46222</v>
      </c>
    </row>
    <row r="8" spans="2:8" ht="57.9" customHeight="1">
      <c r="B8" s="59"/>
      <c r="C8" s="59"/>
      <c r="D8" s="59"/>
      <c r="E8" s="59"/>
      <c r="F8" s="59"/>
      <c r="G8" s="59"/>
      <c r="H8" s="59"/>
    </row>
    <row r="9" spans="2:8" ht="19.5" customHeight="1">
      <c r="B9" s="61">
        <f t="array" ref="B9:H9">JoursEtSemaines+DATE(AnnéeCalendrier,7,1)-WEEKDAY(DATE(AnnéeCalendrier,7,1),(DébutSemaine="Lundi")+1)+22</f>
        <v>46223</v>
      </c>
      <c r="C9" s="61">
        <v>46224</v>
      </c>
      <c r="D9" s="61">
        <v>46225</v>
      </c>
      <c r="E9" s="61">
        <v>46226</v>
      </c>
      <c r="F9" s="61">
        <v>46227</v>
      </c>
      <c r="G9" s="61">
        <v>46228</v>
      </c>
      <c r="H9" s="61">
        <v>46229</v>
      </c>
    </row>
    <row r="10" spans="2:8" ht="57.9" customHeight="1">
      <c r="B10" s="61"/>
      <c r="C10" s="61"/>
      <c r="D10" s="61"/>
      <c r="E10" s="61"/>
      <c r="F10" s="61"/>
      <c r="G10" s="61"/>
      <c r="H10" s="61"/>
    </row>
    <row r="11" spans="2:8" ht="19.5" customHeight="1">
      <c r="B11" s="59">
        <f t="array" ref="B11:H11">JoursEtSemaines+DATE(AnnéeCalendrier,7,1)-WEEKDAY(DATE(AnnéeCalendrier,7,1),(DébutSemaine="Lundi")+1)+29</f>
        <v>46230</v>
      </c>
      <c r="C11" s="59">
        <v>46231</v>
      </c>
      <c r="D11" s="59">
        <v>46232</v>
      </c>
      <c r="E11" s="59">
        <v>46233</v>
      </c>
      <c r="F11" s="59">
        <v>46234</v>
      </c>
      <c r="G11" s="59">
        <v>46235</v>
      </c>
      <c r="H11" s="59">
        <v>46236</v>
      </c>
    </row>
    <row r="12" spans="2:8" ht="57.9" customHeight="1">
      <c r="B12" s="59"/>
      <c r="C12" s="59"/>
      <c r="D12" s="59"/>
      <c r="E12" s="59"/>
      <c r="F12" s="59"/>
      <c r="G12" s="59"/>
      <c r="H12" s="59"/>
    </row>
    <row r="13" spans="2:8" ht="19.5" customHeight="1">
      <c r="B13" s="61">
        <f t="array" ref="B13:C13">JoursEtSemaines+DATE(AnnéeCalendrier,7,1)-WEEKDAY(DATE(AnnéeCalendrier,7,1),(DébutSemaine="Lundi")+1)+36</f>
        <v>46237</v>
      </c>
      <c r="C13" s="61">
        <v>46238</v>
      </c>
      <c r="D13" s="63" t="s">
        <v>0</v>
      </c>
      <c r="E13" s="69"/>
      <c r="F13" s="69"/>
      <c r="G13" s="69"/>
      <c r="H13" s="70"/>
    </row>
    <row r="14" spans="2:8" ht="57.9" customHeight="1">
      <c r="B14" s="61"/>
      <c r="C14" s="61"/>
      <c r="D14" s="7"/>
      <c r="E14" s="71"/>
      <c r="F14" s="71"/>
      <c r="G14" s="71"/>
      <c r="H14" s="72"/>
    </row>
  </sheetData>
  <dataConsolidate/>
  <mergeCells count="1">
    <mergeCell ref="E13:H14"/>
  </mergeCells>
  <conditionalFormatting sqref="B13:D13">
    <cfRule type="expression" dxfId="17" priority="1">
      <formula>AND(DAY(B13)&gt;=1,DAY(B13)&lt;=15)</formula>
    </cfRule>
  </conditionalFormatting>
  <conditionalFormatting sqref="B3:G3">
    <cfRule type="expression" dxfId="16" priority="3">
      <formula>DAY(B3)&gt;8</formula>
    </cfRule>
  </conditionalFormatting>
  <conditionalFormatting sqref="B11:H11">
    <cfRule type="expression" dxfId="15" priority="4">
      <formula>AND(DAY(B11)&gt;=1,DAY(B11)&lt;=15)</formula>
    </cfRule>
  </conditionalFormatting>
  <dataValidations count="9">
    <dataValidation allowBlank="1" showInputMessage="1" showErrorMessage="1" prompt="Jour de la semaine défini automatiquement." sqref="C2:H2" xr:uid="{00000000-0002-0000-0600-000000000000}"/>
    <dataValidation allowBlank="1" showErrorMessage="1" prompt="L’année dans cette cellule est automatiquement mise à jour en fonction de l’année entrée dans la feuille de calcul Janvier. Le calendrier ci-dessous inclut les dates des mois précédent et suivant dans une teinte plus claire" sqref="B1" xr:uid="{00000000-0002-0000-0600-000001000000}"/>
    <dataValidation allowBlank="1" showInputMessage="1" showErrorMessage="1" prompt="Cette ligne ainsi que les lignes 5, 7, 9, 11 et 13 contiennent les jours civils de la semaine. Si cette cellule ne contient pas le numéro 1, c’est qu’il s’agit d’un jour du mois précédent. Entrez les notes dans la cellule E13" sqref="B3" xr:uid="{00000000-0002-0000-0600-000002000000}"/>
    <dataValidation allowBlank="1" showInputMessage="1" showErrorMessage="1" prompt="Cette ligne contient les noms des jours de la semaine pour ce calendrier. Cette cellule contient le jour de début de la semaine. Pour modifier le jour de début de la semaine, entrez un nouveau jour dans la cellule K4 de la feuille de calcul de janvier" sqref="B2" xr:uid="{00000000-0002-0000-0600-000003000000}"/>
    <dataValidation allowBlank="1" showInputMessage="1" showErrorMessage="1" prompt="L’année figurant dans cette cellule est automatiquement mise à jour. Sélectionnez une autre année dans la cellule K3 de la feuille de calcul pour modifier l’année" sqref="C1" xr:uid="{00000000-0002-0000-0600-000004000000}"/>
    <dataValidation allowBlank="1" showInputMessage="1" showErrorMessage="1" prompt="Calendrier du mois de juillet" sqref="A1" xr:uid="{00000000-0002-0000-0600-000005000000}"/>
    <dataValidation allowBlank="1" showInputMessage="1" showErrorMessage="1" prompt="Entrez les Notes dans la cellule à droite" sqref="D13:D14" xr:uid="{00000000-0002-0000-0600-000006000000}"/>
    <dataValidation allowBlank="1" showInputMessage="1" showErrorMessage="1" prompt="Entrez les Notes dans cette cellule" sqref="E13:H14" xr:uid="{00000000-0002-0000-0600-000007000000}"/>
    <dataValidation allowBlank="1" showInputMessage="1" showErrorMessage="1" prompt="Cette ligne ainsi que les lignes 6, 8, 10, 12 et 14 sont des cellules destinées à la saisie de notes quotidiennes en rapport avec le jour civil figurant dans la cellule située au-dessus" sqref="B4" xr:uid="{00000000-0002-0000-0600-000008000000}"/>
  </dataValidations>
  <printOptions horizontalCentered="1" verticalCentered="1"/>
  <pageMargins left="0.7" right="0.7" top="0.75" bottom="0.75" header="0.3" footer="0.3"/>
  <pageSetup paperSize="9" scale="83" orientation="landscape" r:id="rId1"/>
  <headerFooter differentFirst="1" alignWithMargins="0">
    <oddFoote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8"/>
    <pageSetUpPr fitToPage="1"/>
  </sheetPr>
  <dimension ref="B1:H14"/>
  <sheetViews>
    <sheetView showGridLines="0" zoomScale="90" zoomScaleNormal="90" workbookViewId="0"/>
  </sheetViews>
  <sheetFormatPr baseColWidth="10" defaultColWidth="8.90625" defaultRowHeight="13.8"/>
  <cols>
    <col min="1" max="1" width="2.81640625" customWidth="1"/>
    <col min="2" max="2" width="18.453125" customWidth="1"/>
    <col min="3" max="8" width="17.81640625" customWidth="1"/>
    <col min="9" max="9" width="2.81640625" customWidth="1"/>
    <col min="10" max="10" width="10.6328125" customWidth="1"/>
  </cols>
  <sheetData>
    <row r="1" spans="2:8" ht="59.25" customHeight="1">
      <c r="B1" s="39" t="str">
        <f>"Août "&amp;AnnéeCalendrier</f>
        <v>Août 2026</v>
      </c>
      <c r="C1" s="40"/>
      <c r="D1" s="40"/>
      <c r="E1" s="41"/>
      <c r="F1" s="41"/>
      <c r="G1" s="41"/>
      <c r="H1" s="42"/>
    </row>
    <row r="2" spans="2:8" ht="21.75" customHeight="1">
      <c r="B2" s="5" t="str">
        <f>IF(DébutSemaine="DIMANCHE", "DIMANCHE","LUNDI")</f>
        <v>LUNDI</v>
      </c>
      <c r="C2" s="5" t="str">
        <f t="shared" ref="C2:H2" si="0">UPPER(TEXT(C3,"jjjj"))</f>
        <v>MARDI</v>
      </c>
      <c r="D2" s="5" t="str">
        <f t="shared" si="0"/>
        <v>MERCREDI</v>
      </c>
      <c r="E2" s="5" t="str">
        <f t="shared" si="0"/>
        <v>JEUDI</v>
      </c>
      <c r="F2" s="5" t="str">
        <f t="shared" si="0"/>
        <v>VENDREDI</v>
      </c>
      <c r="G2" s="5" t="str">
        <f t="shared" si="0"/>
        <v>SAMEDI</v>
      </c>
      <c r="H2" s="5" t="str">
        <f t="shared" si="0"/>
        <v>DIMANCHE</v>
      </c>
    </row>
    <row r="3" spans="2:8" ht="19.5" customHeight="1">
      <c r="B3" s="59">
        <f t="array" ref="B3:H3">JoursEtSemaines+DATE(AnnéeCalendrier,8,1)-WEEKDAY(DATE(AnnéeCalendrier,8,1),(DébutSemaine="Lundi")+1)+1</f>
        <v>46230</v>
      </c>
      <c r="C3" s="59">
        <v>46231</v>
      </c>
      <c r="D3" s="59">
        <v>46232</v>
      </c>
      <c r="E3" s="59">
        <v>46233</v>
      </c>
      <c r="F3" s="59">
        <v>46234</v>
      </c>
      <c r="G3" s="59">
        <v>46235</v>
      </c>
      <c r="H3" s="59">
        <v>46236</v>
      </c>
    </row>
    <row r="4" spans="2:8" ht="57.9" customHeight="1">
      <c r="B4" s="59"/>
      <c r="C4" s="59"/>
      <c r="D4" s="59"/>
      <c r="E4" s="59"/>
      <c r="F4" s="59"/>
      <c r="G4" s="59"/>
      <c r="H4" s="59"/>
    </row>
    <row r="5" spans="2:8" ht="19.5" customHeight="1">
      <c r="B5" s="61">
        <f t="array" ref="B5:H5">JoursEtSemaines+DATE(AnnéeCalendrier,8,1)-WEEKDAY(DATE(AnnéeCalendrier,8,1),(DébutSemaine="Lundi")+1)+8</f>
        <v>46237</v>
      </c>
      <c r="C5" s="61">
        <v>46238</v>
      </c>
      <c r="D5" s="61">
        <v>46239</v>
      </c>
      <c r="E5" s="61">
        <v>46240</v>
      </c>
      <c r="F5" s="61">
        <v>46241</v>
      </c>
      <c r="G5" s="61">
        <v>46242</v>
      </c>
      <c r="H5" s="61">
        <v>46243</v>
      </c>
    </row>
    <row r="6" spans="2:8" ht="57.9" customHeight="1">
      <c r="B6" s="61"/>
      <c r="C6" s="61"/>
      <c r="D6" s="61"/>
      <c r="E6" s="61"/>
      <c r="F6" s="61"/>
      <c r="G6" s="61"/>
      <c r="H6" s="61"/>
    </row>
    <row r="7" spans="2:8" ht="19.5" customHeight="1">
      <c r="B7" s="59">
        <f t="array" ref="B7:H7">JoursEtSemaines+DATE(AnnéeCalendrier,8,1)-WEEKDAY(DATE(AnnéeCalendrier,8,1),(DébutSemaine="Lundi")+1)+15</f>
        <v>46244</v>
      </c>
      <c r="C7" s="59">
        <v>46245</v>
      </c>
      <c r="D7" s="59">
        <v>46246</v>
      </c>
      <c r="E7" s="59">
        <v>46247</v>
      </c>
      <c r="F7" s="59">
        <v>46248</v>
      </c>
      <c r="G7" s="59">
        <v>46249</v>
      </c>
      <c r="H7" s="59">
        <v>46250</v>
      </c>
    </row>
    <row r="8" spans="2:8" ht="57.9" customHeight="1">
      <c r="B8" s="59"/>
      <c r="C8" s="59"/>
      <c r="D8" s="59"/>
      <c r="E8" s="59"/>
      <c r="F8" s="59"/>
      <c r="G8" s="59"/>
      <c r="H8" s="59"/>
    </row>
    <row r="9" spans="2:8" ht="19.5" customHeight="1">
      <c r="B9" s="61">
        <f t="array" ref="B9:H9">JoursEtSemaines+DATE(AnnéeCalendrier,8,1)-WEEKDAY(DATE(AnnéeCalendrier,8,1),(DébutSemaine="Lundi")+1)+22</f>
        <v>46251</v>
      </c>
      <c r="C9" s="61">
        <v>46252</v>
      </c>
      <c r="D9" s="61">
        <v>46253</v>
      </c>
      <c r="E9" s="61">
        <v>46254</v>
      </c>
      <c r="F9" s="61">
        <v>46255</v>
      </c>
      <c r="G9" s="61">
        <v>46256</v>
      </c>
      <c r="H9" s="61">
        <v>46257</v>
      </c>
    </row>
    <row r="10" spans="2:8" ht="57.9" customHeight="1">
      <c r="B10" s="61"/>
      <c r="C10" s="61"/>
      <c r="D10" s="61"/>
      <c r="E10" s="61"/>
      <c r="F10" s="61"/>
      <c r="G10" s="61"/>
      <c r="H10" s="61"/>
    </row>
    <row r="11" spans="2:8" ht="19.5" customHeight="1">
      <c r="B11" s="59">
        <f t="array" ref="B11:H11">JoursEtSemaines+DATE(AnnéeCalendrier,8,1)-WEEKDAY(DATE(AnnéeCalendrier,8,1),(DébutSemaine="Lundi")+1)+29</f>
        <v>46258</v>
      </c>
      <c r="C11" s="59">
        <v>46259</v>
      </c>
      <c r="D11" s="59">
        <v>46260</v>
      </c>
      <c r="E11" s="59">
        <v>46261</v>
      </c>
      <c r="F11" s="59">
        <v>46262</v>
      </c>
      <c r="G11" s="59">
        <v>46263</v>
      </c>
      <c r="H11" s="59">
        <v>46264</v>
      </c>
    </row>
    <row r="12" spans="2:8" ht="57.9" customHeight="1">
      <c r="B12" s="59"/>
      <c r="C12" s="59"/>
      <c r="D12" s="59"/>
      <c r="E12" s="59"/>
      <c r="F12" s="59"/>
      <c r="G12" s="59"/>
      <c r="H12" s="59"/>
    </row>
    <row r="13" spans="2:8" ht="19.5" customHeight="1">
      <c r="B13" s="61">
        <f t="array" ref="B13:C13">JoursEtSemaines+DATE(AnnéeCalendrier,8,1)-WEEKDAY(DATE(AnnéeCalendrier,8,1),(DébutSemaine="Lundi")+1)+36</f>
        <v>46265</v>
      </c>
      <c r="C13" s="61">
        <v>46266</v>
      </c>
      <c r="D13" s="63" t="s">
        <v>0</v>
      </c>
      <c r="E13" s="69"/>
      <c r="F13" s="69"/>
      <c r="G13" s="69"/>
      <c r="H13" s="70"/>
    </row>
    <row r="14" spans="2:8" ht="57.9" customHeight="1">
      <c r="B14" s="61"/>
      <c r="C14" s="61"/>
      <c r="D14" s="7"/>
      <c r="E14" s="71"/>
      <c r="F14" s="71"/>
      <c r="G14" s="71"/>
      <c r="H14" s="72"/>
    </row>
  </sheetData>
  <mergeCells count="1">
    <mergeCell ref="E13:H14"/>
  </mergeCells>
  <conditionalFormatting sqref="B13:D13">
    <cfRule type="expression" dxfId="14" priority="1">
      <formula>AND(DAY(B13)&gt;=1,DAY(B13)&lt;=15)</formula>
    </cfRule>
  </conditionalFormatting>
  <conditionalFormatting sqref="B3:G3">
    <cfRule type="expression" dxfId="13" priority="3">
      <formula>DAY(B3)&gt;8</formula>
    </cfRule>
  </conditionalFormatting>
  <conditionalFormatting sqref="B11:H11">
    <cfRule type="expression" dxfId="12" priority="4">
      <formula>AND(DAY(B11)&gt;=1,DAY(B11)&lt;=15)</formula>
    </cfRule>
  </conditionalFormatting>
  <dataValidations count="9">
    <dataValidation allowBlank="1" showInputMessage="1" showErrorMessage="1" prompt="Jour de la semaine défini automatiquement." sqref="C2:H2" xr:uid="{00000000-0002-0000-0700-000000000000}"/>
    <dataValidation allowBlank="1" showErrorMessage="1" prompt="L’année dans cette cellule est automatiquement mise à jour en fonction de l’année entrée dans la feuille de calcul Janvier. Le calendrier ci-dessous inclut les dates des mois précédent et suivant dans une teinte plus claire" sqref="B1" xr:uid="{00000000-0002-0000-0700-000001000000}"/>
    <dataValidation allowBlank="1" showInputMessage="1" showErrorMessage="1" prompt="Cette ligne ainsi que les lignes 5, 7, 9, 11 et 13 contiennent les jours civils de la semaine. Si cette cellule ne contient pas le numéro 1, c’est qu’il s’agit d’un jour du mois précédent. Entrez les notes dans la cellule E13" sqref="B3" xr:uid="{00000000-0002-0000-0700-000002000000}"/>
    <dataValidation allowBlank="1" showInputMessage="1" showErrorMessage="1" prompt="Cette ligne contient les noms des jours de la semaine pour ce calendrier. Cette cellule contient le jour de début de la semaine. Pour modifier le jour de début de la semaine, entrez un nouveau jour dans la cellule K4 de la feuille de calcul de janvier" sqref="B2" xr:uid="{00000000-0002-0000-0700-000003000000}"/>
    <dataValidation allowBlank="1" showInputMessage="1" showErrorMessage="1" prompt="Calendrier du mois d’août" sqref="A1" xr:uid="{00000000-0002-0000-0700-000005000000}"/>
    <dataValidation allowBlank="1" showInputMessage="1" showErrorMessage="1" prompt="Entrez les Notes dans la cellule à droite" sqref="D13:D14" xr:uid="{00000000-0002-0000-0700-000006000000}"/>
    <dataValidation allowBlank="1" showInputMessage="1" showErrorMessage="1" prompt="Entrez les Notes dans cette cellule" sqref="E13:H14" xr:uid="{00000000-0002-0000-0700-000007000000}"/>
    <dataValidation allowBlank="1" showInputMessage="1" showErrorMessage="1" prompt="Cette ligne ainsi que les lignes 6, 8, 10, 12 et 14 sont des cellules destinées à la saisie de notes quotidiennes en rapport avec le jour civil figurant dans la cellule située au-dessus" sqref="B4" xr:uid="{00000000-0002-0000-0700-000008000000}"/>
    <dataValidation allowBlank="1" showInputMessage="1" showErrorMessage="1" prompt="L’année figurant dans cette cellule est automatiquement mise à jour. Sélectionnez une autre année dans la cellule K3 de la feuille de calcul pour modifier l’année" sqref="C1" xr:uid="{66CA7BBB-AB5C-45C6-8652-E95B2C7872CF}"/>
  </dataValidations>
  <printOptions horizontalCentered="1" verticalCentered="1"/>
  <pageMargins left="0.7" right="0.7" top="0.75" bottom="0.75" header="0.3" footer="0.3"/>
  <pageSetup paperSize="9" scale="83" orientation="landscape" r:id="rId1"/>
  <headerFooter differentFirst="1" alignWithMargins="0">
    <oddFoote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8" tint="-0.249977111117893"/>
    <pageSetUpPr fitToPage="1"/>
  </sheetPr>
  <dimension ref="B1:H14"/>
  <sheetViews>
    <sheetView showGridLines="0" zoomScale="90" zoomScaleNormal="90" workbookViewId="0"/>
  </sheetViews>
  <sheetFormatPr baseColWidth="10" defaultColWidth="8.90625" defaultRowHeight="13.8"/>
  <cols>
    <col min="1" max="1" width="2.81640625" customWidth="1"/>
    <col min="2" max="2" width="18.453125" customWidth="1"/>
    <col min="3" max="8" width="17.81640625" customWidth="1"/>
    <col min="9" max="9" width="2.81640625" customWidth="1"/>
    <col min="10" max="10" width="10.6328125" customWidth="1"/>
  </cols>
  <sheetData>
    <row r="1" spans="2:8" ht="59.25" customHeight="1">
      <c r="B1" s="43" t="str">
        <f>"Septembre "&amp;AnnéeCalendrier</f>
        <v>Septembre 2026</v>
      </c>
      <c r="C1" s="44"/>
      <c r="D1" s="44"/>
      <c r="E1" s="45"/>
      <c r="F1" s="45"/>
      <c r="G1" s="45"/>
      <c r="H1" s="46"/>
    </row>
    <row r="2" spans="2:8" ht="21.75" customHeight="1">
      <c r="B2" s="5" t="str">
        <f>IF(DébutSemaine="DIMANCHE", "DIMANCHE","LUNDI")</f>
        <v>LUNDI</v>
      </c>
      <c r="C2" s="5" t="str">
        <f t="shared" ref="C2:H2" si="0">UPPER(TEXT(C3,"jjjj"))</f>
        <v>MARDI</v>
      </c>
      <c r="D2" s="5" t="str">
        <f t="shared" si="0"/>
        <v>MERCREDI</v>
      </c>
      <c r="E2" s="5" t="str">
        <f t="shared" si="0"/>
        <v>JEUDI</v>
      </c>
      <c r="F2" s="5" t="str">
        <f t="shared" si="0"/>
        <v>VENDREDI</v>
      </c>
      <c r="G2" s="5" t="str">
        <f t="shared" si="0"/>
        <v>SAMEDI</v>
      </c>
      <c r="H2" s="5" t="str">
        <f t="shared" si="0"/>
        <v>DIMANCHE</v>
      </c>
    </row>
    <row r="3" spans="2:8" ht="19.5" customHeight="1">
      <c r="B3" s="59">
        <f t="array" ref="B3:H3">JoursEtSemaines+DATE(AnnéeCalendrier,9,1)-WEEKDAY(DATE(AnnéeCalendrier,9,1),(DébutSemaine="Lundi")+1)+1</f>
        <v>46265</v>
      </c>
      <c r="C3" s="59">
        <v>46266</v>
      </c>
      <c r="D3" s="59">
        <v>46267</v>
      </c>
      <c r="E3" s="59">
        <v>46268</v>
      </c>
      <c r="F3" s="59">
        <v>46269</v>
      </c>
      <c r="G3" s="59">
        <v>46270</v>
      </c>
      <c r="H3" s="59">
        <v>46271</v>
      </c>
    </row>
    <row r="4" spans="2:8" ht="57.9" customHeight="1">
      <c r="B4" s="59"/>
      <c r="C4" s="59"/>
      <c r="D4" s="59"/>
      <c r="E4" s="59"/>
      <c r="F4" s="59"/>
      <c r="G4" s="59"/>
      <c r="H4" s="59"/>
    </row>
    <row r="5" spans="2:8" ht="19.5" customHeight="1">
      <c r="B5" s="61">
        <f t="array" ref="B5:H5">JoursEtSemaines+DATE(AnnéeCalendrier,9,1)-WEEKDAY(DATE(AnnéeCalendrier,9,1),(DébutSemaine="Lundi")+1)+8</f>
        <v>46272</v>
      </c>
      <c r="C5" s="61">
        <v>46273</v>
      </c>
      <c r="D5" s="61">
        <v>46274</v>
      </c>
      <c r="E5" s="61">
        <v>46275</v>
      </c>
      <c r="F5" s="61">
        <v>46276</v>
      </c>
      <c r="G5" s="61">
        <v>46277</v>
      </c>
      <c r="H5" s="61">
        <v>46278</v>
      </c>
    </row>
    <row r="6" spans="2:8" ht="57.9" customHeight="1">
      <c r="B6" s="61"/>
      <c r="C6" s="61"/>
      <c r="D6" s="61"/>
      <c r="E6" s="61"/>
      <c r="F6" s="61"/>
      <c r="G6" s="61"/>
      <c r="H6" s="61"/>
    </row>
    <row r="7" spans="2:8" ht="19.5" customHeight="1">
      <c r="B7" s="59">
        <f t="array" ref="B7:H7">JoursEtSemaines+DATE(AnnéeCalendrier,9,1)-WEEKDAY(DATE(AnnéeCalendrier,9,1),(DébutSemaine="Lundi")+1)+15</f>
        <v>46279</v>
      </c>
      <c r="C7" s="59">
        <v>46280</v>
      </c>
      <c r="D7" s="59">
        <v>46281</v>
      </c>
      <c r="E7" s="59">
        <v>46282</v>
      </c>
      <c r="F7" s="59">
        <v>46283</v>
      </c>
      <c r="G7" s="59">
        <v>46284</v>
      </c>
      <c r="H7" s="59">
        <v>46285</v>
      </c>
    </row>
    <row r="8" spans="2:8" ht="57.9" customHeight="1">
      <c r="B8" s="59"/>
      <c r="C8" s="59"/>
      <c r="D8" s="59"/>
      <c r="E8" s="59"/>
      <c r="F8" s="59"/>
      <c r="G8" s="59"/>
      <c r="H8" s="59"/>
    </row>
    <row r="9" spans="2:8" ht="19.5" customHeight="1">
      <c r="B9" s="61">
        <f t="array" ref="B9:H9">JoursEtSemaines+DATE(AnnéeCalendrier,9,1)-WEEKDAY(DATE(AnnéeCalendrier,9,1),(DébutSemaine="Lundi")+1)+22</f>
        <v>46286</v>
      </c>
      <c r="C9" s="61">
        <v>46287</v>
      </c>
      <c r="D9" s="61">
        <v>46288</v>
      </c>
      <c r="E9" s="61">
        <v>46289</v>
      </c>
      <c r="F9" s="61">
        <v>46290</v>
      </c>
      <c r="G9" s="61">
        <v>46291</v>
      </c>
      <c r="H9" s="61">
        <v>46292</v>
      </c>
    </row>
    <row r="10" spans="2:8" ht="57.9" customHeight="1">
      <c r="B10" s="61"/>
      <c r="C10" s="61"/>
      <c r="D10" s="61"/>
      <c r="E10" s="61"/>
      <c r="F10" s="61"/>
      <c r="G10" s="61"/>
      <c r="H10" s="61"/>
    </row>
    <row r="11" spans="2:8" ht="19.5" customHeight="1">
      <c r="B11" s="59">
        <f t="array" ref="B11:H11">JoursEtSemaines+DATE(AnnéeCalendrier,9,1)-WEEKDAY(DATE(AnnéeCalendrier,9,1),(DébutSemaine="Lundi")+1)+29</f>
        <v>46293</v>
      </c>
      <c r="C11" s="59">
        <v>46294</v>
      </c>
      <c r="D11" s="59">
        <v>46295</v>
      </c>
      <c r="E11" s="59">
        <v>46296</v>
      </c>
      <c r="F11" s="59">
        <v>46297</v>
      </c>
      <c r="G11" s="59">
        <v>46298</v>
      </c>
      <c r="H11" s="59">
        <v>46299</v>
      </c>
    </row>
    <row r="12" spans="2:8" ht="57.9" customHeight="1">
      <c r="B12" s="59"/>
      <c r="C12" s="59"/>
      <c r="D12" s="59"/>
      <c r="E12" s="59"/>
      <c r="F12" s="59"/>
      <c r="G12" s="59"/>
      <c r="H12" s="59"/>
    </row>
    <row r="13" spans="2:8" ht="19.5" customHeight="1">
      <c r="B13" s="61">
        <f t="array" ref="B13:C13">JoursEtSemaines+DATE(AnnéeCalendrier,9,1)-WEEKDAY(DATE(AnnéeCalendrier,9,1),(DébutSemaine="Lundi")+1)+36</f>
        <v>46300</v>
      </c>
      <c r="C13" s="61">
        <v>46301</v>
      </c>
      <c r="D13" s="63" t="s">
        <v>0</v>
      </c>
      <c r="E13" s="69"/>
      <c r="F13" s="69"/>
      <c r="G13" s="69"/>
      <c r="H13" s="70"/>
    </row>
    <row r="14" spans="2:8" ht="57.9" customHeight="1">
      <c r="B14" s="61"/>
      <c r="C14" s="61"/>
      <c r="D14" s="7"/>
      <c r="E14" s="71"/>
      <c r="F14" s="71"/>
      <c r="G14" s="71"/>
      <c r="H14" s="72"/>
    </row>
  </sheetData>
  <mergeCells count="1">
    <mergeCell ref="E13:H14"/>
  </mergeCells>
  <conditionalFormatting sqref="B13:D13">
    <cfRule type="expression" dxfId="11" priority="1">
      <formula>AND(DAY(B13)&gt;=1,DAY(B13)&lt;=15)</formula>
    </cfRule>
  </conditionalFormatting>
  <conditionalFormatting sqref="B3:G3">
    <cfRule type="expression" dxfId="10" priority="3">
      <formula>DAY(B3)&gt;8</formula>
    </cfRule>
  </conditionalFormatting>
  <conditionalFormatting sqref="B11:H11">
    <cfRule type="expression" dxfId="9" priority="4">
      <formula>AND(DAY(B11)&gt;=1,DAY(B11)&lt;=15)</formula>
    </cfRule>
  </conditionalFormatting>
  <dataValidations count="9">
    <dataValidation allowBlank="1" showInputMessage="1" showErrorMessage="1" prompt="Jour de la semaine défini automatiquement." sqref="C2:H2" xr:uid="{00000000-0002-0000-0800-000000000000}"/>
    <dataValidation allowBlank="1" showErrorMessage="1" prompt="L’année dans cette cellule est automatiquement mise à jour en fonction de l’année entrée dans la feuille de calcul Janvier. Le calendrier ci-dessous inclut les dates des mois précédent et suivant dans une teinte plus claire" sqref="B1" xr:uid="{00000000-0002-0000-0800-000001000000}"/>
    <dataValidation allowBlank="1" showInputMessage="1" showErrorMessage="1" prompt="Cette ligne ainsi que les lignes 5, 7, 9, 11 et 13 contiennent les jours civils de la semaine. Si cette cellule ne contient pas le numéro 1, c’est qu’il s’agit d’un jour du mois précédent. Entrez les notes dans la cellule E13" sqref="B3" xr:uid="{00000000-0002-0000-0800-000002000000}"/>
    <dataValidation allowBlank="1" showInputMessage="1" showErrorMessage="1" prompt="Cette ligne contient les noms des jours de la semaine pour ce calendrier. Cette cellule contient le jour de début de la semaine. Pour modifier le jour de début de la semaine, entrez un nouveau jour dans la cellule K4 de la feuille de calcul de janvier" sqref="B2" xr:uid="{00000000-0002-0000-0800-000003000000}"/>
    <dataValidation allowBlank="1" showInputMessage="1" showErrorMessage="1" prompt="Calendrier du mois de septembre" sqref="A1" xr:uid="{00000000-0002-0000-0800-000005000000}"/>
    <dataValidation allowBlank="1" showInputMessage="1" showErrorMessage="1" prompt="Entrez les Notes dans la cellule à droite" sqref="D13:D14" xr:uid="{00000000-0002-0000-0800-000006000000}"/>
    <dataValidation allowBlank="1" showInputMessage="1" showErrorMessage="1" prompt="Entrez les Notes dans cette cellule" sqref="E13:H14" xr:uid="{00000000-0002-0000-0800-000007000000}"/>
    <dataValidation allowBlank="1" showInputMessage="1" showErrorMessage="1" prompt="Cette ligne ainsi que les lignes 6, 8, 10, 12 et 14 sont des cellules destinées à la saisie de notes quotidiennes en rapport avec le jour civil figurant dans la cellule située au-dessus" sqref="B4" xr:uid="{00000000-0002-0000-0800-000008000000}"/>
    <dataValidation allowBlank="1" showInputMessage="1" showErrorMessage="1" prompt="L’année figurant dans cette cellule est automatiquement mise à jour. Sélectionnez une autre année dans la cellule K3 de la feuille de calcul pour modifier l’année" sqref="C1" xr:uid="{4435369A-E4BA-4CCE-AFA8-841FBD5E4294}"/>
  </dataValidations>
  <printOptions horizontalCentered="1" verticalCentered="1"/>
  <pageMargins left="0.7" right="0.7" top="0.75" bottom="0.75" header="0.3" footer="0.3"/>
  <pageSetup paperSize="9" scale="83" orientation="landscape" r:id="rId1"/>
  <headerFooter differentFirst="1" alignWithMargins="0">
    <oddFoote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9" tint="-0.249977111117893"/>
    <pageSetUpPr fitToPage="1"/>
  </sheetPr>
  <dimension ref="B1:H14"/>
  <sheetViews>
    <sheetView showGridLines="0" topLeftCell="A4" zoomScale="90" zoomScaleNormal="90" workbookViewId="0">
      <selection activeCell="G4" sqref="G4"/>
    </sheetView>
  </sheetViews>
  <sheetFormatPr baseColWidth="10" defaultColWidth="8.90625" defaultRowHeight="13.8"/>
  <cols>
    <col min="1" max="1" width="2.81640625" customWidth="1"/>
    <col min="2" max="2" width="18.453125" customWidth="1"/>
    <col min="3" max="8" width="17.81640625" customWidth="1"/>
    <col min="9" max="9" width="2.81640625" customWidth="1"/>
  </cols>
  <sheetData>
    <row r="1" spans="2:8" ht="59.25" customHeight="1">
      <c r="B1" s="58" t="str">
        <f>"Octobre "&amp;AnnéeCalendrier</f>
        <v>Octobre 2026</v>
      </c>
      <c r="C1" s="50"/>
      <c r="D1" s="50"/>
      <c r="E1" s="51"/>
      <c r="F1" s="51"/>
      <c r="G1" s="51"/>
      <c r="H1" s="52"/>
    </row>
    <row r="2" spans="2:8" ht="21.75" customHeight="1">
      <c r="B2" s="5" t="str">
        <f>IF(DébutSemaine="DIMANCHE", "DIMANCHE","LUNDI")</f>
        <v>LUNDI</v>
      </c>
      <c r="C2" s="5" t="str">
        <f t="shared" ref="C2:H2" si="0">UPPER(TEXT(C3,"jjjj"))</f>
        <v>MARDI</v>
      </c>
      <c r="D2" s="5" t="str">
        <f t="shared" si="0"/>
        <v>MERCREDI</v>
      </c>
      <c r="E2" s="5" t="str">
        <f t="shared" si="0"/>
        <v>JEUDI</v>
      </c>
      <c r="F2" s="5" t="str">
        <f t="shared" si="0"/>
        <v>VENDREDI</v>
      </c>
      <c r="G2" s="5" t="str">
        <f t="shared" si="0"/>
        <v>SAMEDI</v>
      </c>
      <c r="H2" s="5" t="str">
        <f t="shared" si="0"/>
        <v>DIMANCHE</v>
      </c>
    </row>
    <row r="3" spans="2:8" ht="19.5" customHeight="1">
      <c r="B3" s="59">
        <f t="array" ref="B3:H3">JoursEtSemaines+DATE(AnnéeCalendrier,10,1)-WEEKDAY(DATE(AnnéeCalendrier,10,1),(DébutSemaine="Lundi")+1)+1</f>
        <v>46293</v>
      </c>
      <c r="C3" s="59">
        <v>46294</v>
      </c>
      <c r="D3" s="59">
        <v>46295</v>
      </c>
      <c r="E3" s="59">
        <v>46296</v>
      </c>
      <c r="F3" s="59">
        <v>46297</v>
      </c>
      <c r="G3" s="59">
        <v>46298</v>
      </c>
      <c r="H3" s="59">
        <v>46299</v>
      </c>
    </row>
    <row r="4" spans="2:8" ht="88.2" customHeight="1">
      <c r="B4" s="59"/>
      <c r="C4" s="59"/>
      <c r="D4" s="59"/>
      <c r="E4" s="64"/>
      <c r="F4" s="64" t="s">
        <v>6</v>
      </c>
      <c r="G4" s="64" t="s">
        <v>15</v>
      </c>
      <c r="H4" s="64"/>
    </row>
    <row r="5" spans="2:8" ht="19.5" customHeight="1">
      <c r="B5" s="61">
        <f t="array" ref="B5:H5">JoursEtSemaines+DATE(AnnéeCalendrier,10,1)-WEEKDAY(DATE(AnnéeCalendrier,10,1),(DébutSemaine="Lundi")+1)+8</f>
        <v>46300</v>
      </c>
      <c r="C5" s="61">
        <v>46301</v>
      </c>
      <c r="D5" s="61">
        <v>46302</v>
      </c>
      <c r="E5" s="61">
        <v>46303</v>
      </c>
      <c r="F5" s="61">
        <v>46304</v>
      </c>
      <c r="G5" s="61">
        <v>46305</v>
      </c>
      <c r="H5" s="61">
        <v>46306</v>
      </c>
    </row>
    <row r="6" spans="2:8" ht="111" customHeight="1">
      <c r="B6" s="61"/>
      <c r="C6" s="61"/>
      <c r="D6" s="61"/>
      <c r="E6" s="61"/>
      <c r="F6" s="61"/>
      <c r="G6" s="67" t="s">
        <v>12</v>
      </c>
      <c r="H6" s="67" t="s">
        <v>21</v>
      </c>
    </row>
    <row r="7" spans="2:8" ht="19.5" customHeight="1">
      <c r="B7" s="59">
        <f t="array" ref="B7:H7">JoursEtSemaines+DATE(AnnéeCalendrier,10,1)-WEEKDAY(DATE(AnnéeCalendrier,10,1),(DébutSemaine="Lundi")+1)+15</f>
        <v>46307</v>
      </c>
      <c r="C7" s="59">
        <v>46308</v>
      </c>
      <c r="D7" s="59">
        <v>46309</v>
      </c>
      <c r="E7" s="59">
        <v>46310</v>
      </c>
      <c r="F7" s="59">
        <v>46311</v>
      </c>
      <c r="G7" s="59">
        <v>46312</v>
      </c>
      <c r="H7" s="59">
        <v>46313</v>
      </c>
    </row>
    <row r="8" spans="2:8" ht="57.9" customHeight="1">
      <c r="B8" s="59"/>
      <c r="C8" s="59"/>
      <c r="D8" s="59"/>
      <c r="E8" s="59"/>
      <c r="F8" s="59"/>
      <c r="G8" s="64" t="s">
        <v>8</v>
      </c>
      <c r="H8" s="64" t="s">
        <v>9</v>
      </c>
    </row>
    <row r="9" spans="2:8" ht="19.5" customHeight="1">
      <c r="B9" s="61">
        <f t="array" ref="B9:H9">JoursEtSemaines+DATE(AnnéeCalendrier,10,1)-WEEKDAY(DATE(AnnéeCalendrier,10,1),(DébutSemaine="Lundi")+1)+22</f>
        <v>46314</v>
      </c>
      <c r="C9" s="61">
        <v>46315</v>
      </c>
      <c r="D9" s="61">
        <v>46316</v>
      </c>
      <c r="E9" s="61">
        <v>46317</v>
      </c>
      <c r="F9" s="61">
        <v>46318</v>
      </c>
      <c r="G9" s="61">
        <v>46319</v>
      </c>
      <c r="H9" s="61">
        <v>46320</v>
      </c>
    </row>
    <row r="10" spans="2:8" ht="57.9" customHeight="1">
      <c r="B10" s="61"/>
      <c r="C10" s="61"/>
      <c r="D10" s="61"/>
      <c r="E10" s="61"/>
      <c r="F10" s="61"/>
      <c r="G10" s="68" t="s">
        <v>13</v>
      </c>
      <c r="H10" s="61" t="s">
        <v>19</v>
      </c>
    </row>
    <row r="11" spans="2:8" ht="19.5" customHeight="1">
      <c r="B11" s="59">
        <f t="array" ref="B11:H11">JoursEtSemaines+DATE(AnnéeCalendrier,10,1)-WEEKDAY(DATE(AnnéeCalendrier,10,1),(DébutSemaine="Lundi")+1)+29</f>
        <v>46321</v>
      </c>
      <c r="C11" s="59">
        <v>46322</v>
      </c>
      <c r="D11" s="59">
        <v>46323</v>
      </c>
      <c r="E11" s="59">
        <v>46324</v>
      </c>
      <c r="F11" s="59">
        <v>46325</v>
      </c>
      <c r="G11" s="59">
        <v>46326</v>
      </c>
      <c r="H11" s="59">
        <v>46327</v>
      </c>
    </row>
    <row r="12" spans="2:8" ht="57.9" customHeight="1">
      <c r="B12" s="59"/>
      <c r="C12" s="59"/>
      <c r="D12" s="59"/>
      <c r="E12" s="59"/>
      <c r="F12" s="59"/>
      <c r="G12" s="59"/>
      <c r="H12" s="59"/>
    </row>
    <row r="13" spans="2:8" ht="19.5" customHeight="1">
      <c r="B13" s="61">
        <f t="array" ref="B13:C13">JoursEtSemaines+DATE(AnnéeCalendrier,10,1)-WEEKDAY(DATE(AnnéeCalendrier,10,1),(DébutSemaine="Lundi")+1)+36</f>
        <v>46328</v>
      </c>
      <c r="C13" s="61">
        <v>46329</v>
      </c>
      <c r="D13" s="63" t="s">
        <v>0</v>
      </c>
      <c r="E13" s="69"/>
      <c r="F13" s="69"/>
      <c r="G13" s="69"/>
      <c r="H13" s="70"/>
    </row>
    <row r="14" spans="2:8" ht="57.9" customHeight="1">
      <c r="B14" s="61"/>
      <c r="C14" s="61"/>
      <c r="D14" s="7"/>
      <c r="E14" s="71"/>
      <c r="F14" s="71"/>
      <c r="G14" s="71"/>
      <c r="H14" s="72"/>
    </row>
  </sheetData>
  <mergeCells count="1">
    <mergeCell ref="E13:H14"/>
  </mergeCells>
  <conditionalFormatting sqref="B13:D13">
    <cfRule type="expression" dxfId="8" priority="1">
      <formula>AND(DAY(B13)&gt;=1,DAY(B13)&lt;=15)</formula>
    </cfRule>
  </conditionalFormatting>
  <conditionalFormatting sqref="B3:G3">
    <cfRule type="expression" dxfId="7" priority="3">
      <formula>DAY(B3)&gt;8</formula>
    </cfRule>
  </conditionalFormatting>
  <conditionalFormatting sqref="B11:H11">
    <cfRule type="expression" dxfId="6" priority="4">
      <formula>AND(DAY(B11)&gt;=1,DAY(B11)&lt;=15)</formula>
    </cfRule>
  </conditionalFormatting>
  <dataValidations count="9">
    <dataValidation allowBlank="1" showInputMessage="1" showErrorMessage="1" prompt="Jour de la semaine défini automatiquement." sqref="C2:H2" xr:uid="{00000000-0002-0000-0900-000000000000}"/>
    <dataValidation allowBlank="1" showErrorMessage="1" prompt="L’année dans cette cellule est automatiquement mise à jour en fonction de l’année entrée dans la feuille de calcul Janvier. Le calendrier ci-dessous inclut les dates des mois précédent et suivant dans une teinte plus claire" sqref="B1" xr:uid="{00000000-0002-0000-0900-000001000000}"/>
    <dataValidation allowBlank="1" showInputMessage="1" showErrorMessage="1" prompt="Cette ligne ainsi que les lignes 5, 7, 9, 11 et 13 contiennent les jours civils de la semaine. Si cette cellule ne contient pas le numéro 1, c’est qu’il s’agit d’un jour du mois précédent. Entrez les notes dans la cellule E13" sqref="B3" xr:uid="{00000000-0002-0000-0900-000002000000}"/>
    <dataValidation allowBlank="1" showInputMessage="1" showErrorMessage="1" prompt="Cette ligne contient les noms des jours de la semaine pour ce calendrier. Cette cellule contient le jour de début de la semaine. Pour modifier le jour de début de la semaine, entrez un nouveau jour dans la cellule K4 de la feuille de calcul de janvier" sqref="B2" xr:uid="{00000000-0002-0000-0900-000003000000}"/>
    <dataValidation allowBlank="1" showInputMessage="1" showErrorMessage="1" prompt="Calendrier du mois d’octobre" sqref="A1" xr:uid="{00000000-0002-0000-0900-000005000000}"/>
    <dataValidation allowBlank="1" showInputMessage="1" showErrorMessage="1" prompt="Entrez les Notes dans la cellule à droite" sqref="D13:D14" xr:uid="{00000000-0002-0000-0900-000006000000}"/>
    <dataValidation allowBlank="1" showInputMessage="1" showErrorMessage="1" prompt="Entrez les Notes dans cette cellule" sqref="E13:H14" xr:uid="{00000000-0002-0000-0900-000007000000}"/>
    <dataValidation allowBlank="1" showInputMessage="1" showErrorMessage="1" prompt="Cette ligne ainsi que les lignes 6, 8, 10, 12 et 14 sont des cellules destinées à la saisie de notes quotidiennes en rapport avec le jour civil figurant dans la cellule située au-dessus" sqref="B4" xr:uid="{00000000-0002-0000-0900-000008000000}"/>
    <dataValidation allowBlank="1" showInputMessage="1" showErrorMessage="1" prompt="L’année figurant dans cette cellule est automatiquement mise à jour. Sélectionnez une autre année dans la cellule K3 de la feuille de calcul pour modifier l’année" sqref="C1" xr:uid="{873421E6-8E6D-4E29-8E27-EC2434AD0373}"/>
  </dataValidations>
  <printOptions horizontalCentered="1" verticalCentered="1"/>
  <pageMargins left="0.7" right="0.7" top="0.75" bottom="0.75" header="0.3" footer="0.3"/>
  <pageSetup paperSize="9" scale="83" orientation="landscape" r:id="rId1"/>
  <headerFooter differentFirst="1" alignWithMargins="0">
    <oddFoote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9" tint="-0.499984740745262"/>
    <pageSetUpPr fitToPage="1"/>
  </sheetPr>
  <dimension ref="B1:H14"/>
  <sheetViews>
    <sheetView showGridLines="0" topLeftCell="A8" zoomScale="90" zoomScaleNormal="90" workbookViewId="0">
      <selection activeCell="H12" sqref="H12"/>
    </sheetView>
  </sheetViews>
  <sheetFormatPr baseColWidth="10" defaultColWidth="8.90625" defaultRowHeight="13.8"/>
  <cols>
    <col min="1" max="1" width="2.81640625" customWidth="1"/>
    <col min="2" max="2" width="18.453125" customWidth="1"/>
    <col min="3" max="8" width="17.81640625" customWidth="1"/>
    <col min="9" max="9" width="2.81640625" customWidth="1"/>
  </cols>
  <sheetData>
    <row r="1" spans="2:8" ht="59.25" customHeight="1">
      <c r="B1" s="53" t="str">
        <f>"Novembre "&amp;AnnéeCalendrier</f>
        <v>Novembre 2026</v>
      </c>
      <c r="C1" s="47"/>
      <c r="D1" s="47"/>
      <c r="E1" s="48"/>
      <c r="F1" s="48"/>
      <c r="G1" s="48"/>
      <c r="H1" s="49"/>
    </row>
    <row r="2" spans="2:8" ht="21.75" customHeight="1">
      <c r="B2" s="5" t="str">
        <f>IF(DébutSemaine="DIMANCHE", "DIMANCHE","LUNDI")</f>
        <v>LUNDI</v>
      </c>
      <c r="C2" s="5" t="str">
        <f t="shared" ref="C2:H2" si="0">UPPER(TEXT(C3,"jjjj"))</f>
        <v>MARDI</v>
      </c>
      <c r="D2" s="5" t="str">
        <f t="shared" si="0"/>
        <v>MERCREDI</v>
      </c>
      <c r="E2" s="5" t="str">
        <f t="shared" si="0"/>
        <v>JEUDI</v>
      </c>
      <c r="F2" s="5" t="str">
        <f t="shared" si="0"/>
        <v>VENDREDI</v>
      </c>
      <c r="G2" s="5" t="str">
        <f t="shared" si="0"/>
        <v>SAMEDI</v>
      </c>
      <c r="H2" s="5" t="str">
        <f t="shared" si="0"/>
        <v>DIMANCHE</v>
      </c>
    </row>
    <row r="3" spans="2:8" ht="19.5" customHeight="1">
      <c r="B3" s="59">
        <f t="array" ref="B3:H3">JoursEtSemaines+DATE(AnnéeCalendrier,11,1)-WEEKDAY(DATE(AnnéeCalendrier,11,1),(DébutSemaine="Lundi")+1)+1</f>
        <v>46321</v>
      </c>
      <c r="C3" s="59">
        <v>46322</v>
      </c>
      <c r="D3" s="59">
        <v>46323</v>
      </c>
      <c r="E3" s="59">
        <v>46324</v>
      </c>
      <c r="F3" s="59">
        <v>46325</v>
      </c>
      <c r="G3" s="59">
        <v>46326</v>
      </c>
      <c r="H3" s="64">
        <v>46327</v>
      </c>
    </row>
    <row r="4" spans="2:8" ht="247.8" customHeight="1">
      <c r="B4" s="59"/>
      <c r="C4" s="59"/>
      <c r="D4" s="59"/>
      <c r="E4" s="59"/>
      <c r="F4" s="59"/>
      <c r="G4" s="59"/>
      <c r="H4" s="66" t="s">
        <v>14</v>
      </c>
    </row>
    <row r="5" spans="2:8" ht="19.5" customHeight="1">
      <c r="B5" s="61">
        <f t="array" ref="B5:H5">JoursEtSemaines+DATE(AnnéeCalendrier,11,1)-WEEKDAY(DATE(AnnéeCalendrier,11,1),(DébutSemaine="Lundi")+1)+8</f>
        <v>46328</v>
      </c>
      <c r="C5" s="61">
        <v>46329</v>
      </c>
      <c r="D5" s="61">
        <v>46330</v>
      </c>
      <c r="E5" s="61">
        <v>46331</v>
      </c>
      <c r="F5" s="61">
        <v>46332</v>
      </c>
      <c r="G5" s="61">
        <v>46333</v>
      </c>
      <c r="H5" s="61">
        <v>46334</v>
      </c>
    </row>
    <row r="6" spans="2:8" ht="57.9" customHeight="1">
      <c r="B6" s="61"/>
      <c r="C6" s="61"/>
      <c r="D6" s="61"/>
      <c r="E6" s="61"/>
      <c r="F6" s="61"/>
      <c r="G6" s="61"/>
      <c r="H6" s="67" t="s">
        <v>7</v>
      </c>
    </row>
    <row r="7" spans="2:8" ht="19.5" customHeight="1">
      <c r="B7" s="59">
        <f t="array" ref="B7:H7">JoursEtSemaines+DATE(AnnéeCalendrier,11,1)-WEEKDAY(DATE(AnnéeCalendrier,11,1),(DébutSemaine="Lundi")+1)+15</f>
        <v>46335</v>
      </c>
      <c r="C7" s="59">
        <v>46336</v>
      </c>
      <c r="D7" s="59">
        <v>46337</v>
      </c>
      <c r="E7" s="59">
        <v>46338</v>
      </c>
      <c r="F7" s="59">
        <v>46339</v>
      </c>
      <c r="G7" s="59">
        <v>46340</v>
      </c>
      <c r="H7" s="59">
        <v>46341</v>
      </c>
    </row>
    <row r="8" spans="2:8" ht="195" customHeight="1">
      <c r="B8" s="59"/>
      <c r="C8" s="59"/>
      <c r="D8" s="59"/>
      <c r="E8" s="59"/>
      <c r="F8" s="59"/>
      <c r="G8" s="59"/>
      <c r="H8" s="66" t="s">
        <v>22</v>
      </c>
    </row>
    <row r="9" spans="2:8" ht="19.5" customHeight="1">
      <c r="B9" s="61">
        <f t="array" ref="B9:H9">JoursEtSemaines+DATE(AnnéeCalendrier,11,1)-WEEKDAY(DATE(AnnéeCalendrier,11,1),(DébutSemaine="Lundi")+1)+22</f>
        <v>46342</v>
      </c>
      <c r="C9" s="61">
        <v>46343</v>
      </c>
      <c r="D9" s="61">
        <v>46344</v>
      </c>
      <c r="E9" s="61">
        <v>46345</v>
      </c>
      <c r="F9" s="61">
        <v>46346</v>
      </c>
      <c r="G9" s="61">
        <v>46347</v>
      </c>
      <c r="H9" s="61">
        <v>46348</v>
      </c>
    </row>
    <row r="10" spans="2:8" ht="57.9" customHeight="1">
      <c r="B10" s="61"/>
      <c r="C10" s="61"/>
      <c r="D10" s="61"/>
      <c r="E10" s="61"/>
      <c r="F10" s="61"/>
      <c r="G10" s="61" t="s">
        <v>20</v>
      </c>
      <c r="H10" s="67" t="s">
        <v>5</v>
      </c>
    </row>
    <row r="11" spans="2:8" ht="19.5" customHeight="1">
      <c r="B11" s="59">
        <f t="array" ref="B11:H11">JoursEtSemaines+DATE(AnnéeCalendrier,11,1)-WEEKDAY(DATE(AnnéeCalendrier,11,1),(DébutSemaine="Lundi")+1)+29</f>
        <v>46349</v>
      </c>
      <c r="C11" s="59">
        <v>46350</v>
      </c>
      <c r="D11" s="59">
        <v>46351</v>
      </c>
      <c r="E11" s="59">
        <v>46352</v>
      </c>
      <c r="F11" s="59">
        <v>46353</v>
      </c>
      <c r="G11" s="59">
        <v>46354</v>
      </c>
      <c r="H11" s="59">
        <v>46355</v>
      </c>
    </row>
    <row r="12" spans="2:8" ht="88.8" customHeight="1">
      <c r="B12" s="59"/>
      <c r="C12" s="59"/>
      <c r="D12" s="59"/>
      <c r="E12" s="59"/>
      <c r="F12" s="59"/>
      <c r="G12" s="59"/>
      <c r="H12" s="64" t="s">
        <v>24</v>
      </c>
    </row>
    <row r="13" spans="2:8" ht="19.5" customHeight="1">
      <c r="B13" s="61">
        <f t="array" ref="B13:C13">JoursEtSemaines+DATE(AnnéeCalendrier,11,1)-WEEKDAY(DATE(AnnéeCalendrier,11,1),(DébutSemaine="Lundi")+1)+36</f>
        <v>46356</v>
      </c>
      <c r="C13" s="61">
        <v>46357</v>
      </c>
      <c r="D13" s="63" t="s">
        <v>0</v>
      </c>
      <c r="E13" s="69"/>
      <c r="F13" s="69"/>
      <c r="G13" s="69"/>
      <c r="H13" s="70"/>
    </row>
    <row r="14" spans="2:8" ht="57.9" customHeight="1">
      <c r="B14" s="61"/>
      <c r="C14" s="61"/>
      <c r="D14" s="7"/>
      <c r="E14" s="71"/>
      <c r="F14" s="71"/>
      <c r="G14" s="71"/>
      <c r="H14" s="72"/>
    </row>
  </sheetData>
  <mergeCells count="1">
    <mergeCell ref="E13:H14"/>
  </mergeCells>
  <conditionalFormatting sqref="B13:D13">
    <cfRule type="expression" dxfId="5" priority="1">
      <formula>AND(DAY(B13)&gt;=1,DAY(B13)&lt;=15)</formula>
    </cfRule>
  </conditionalFormatting>
  <conditionalFormatting sqref="B3:G3">
    <cfRule type="expression" dxfId="4" priority="4">
      <formula>DAY(B3)&gt;8</formula>
    </cfRule>
  </conditionalFormatting>
  <conditionalFormatting sqref="B11:H11">
    <cfRule type="expression" dxfId="3" priority="5">
      <formula>AND(DAY(B11)&gt;=1,DAY(B11)&lt;=15)</formula>
    </cfRule>
  </conditionalFormatting>
  <dataValidations count="9">
    <dataValidation allowBlank="1" showInputMessage="1" showErrorMessage="1" prompt="Jour de la semaine défini automatiquement." sqref="C2:H2" xr:uid="{00000000-0002-0000-0A00-000000000000}"/>
    <dataValidation allowBlank="1" showErrorMessage="1" prompt="L’année dans cette cellule est automatiquement mise à jour en fonction de l’année entrée dans la feuille de calcul Janvier. Le calendrier ci-dessous inclut les dates des mois précédent et suivant dans une teinte plus claire" sqref="B1" xr:uid="{00000000-0002-0000-0A00-000001000000}"/>
    <dataValidation allowBlank="1" showInputMessage="1" showErrorMessage="1" prompt="Cette ligne ainsi que les lignes 5, 7, 9, 11 et 13 contiennent les jours civils de la semaine. Si cette cellule ne contient pas le numéro 1, c’est qu’il s’agit d’un jour du mois précédent. Entrez les notes dans la cellule E13" sqref="B3" xr:uid="{00000000-0002-0000-0A00-000002000000}"/>
    <dataValidation allowBlank="1" showInputMessage="1" showErrorMessage="1" prompt="Cette ligne contient les noms des jours de la semaine pour ce calendrier. Cette cellule contient le jour de début de la semaine. Pour modifier le jour de début de la semaine, entrez un nouveau jour dans la cellule K4 de la feuille de calcul de janvier" sqref="B2" xr:uid="{00000000-0002-0000-0A00-000003000000}"/>
    <dataValidation allowBlank="1" showInputMessage="1" showErrorMessage="1" prompt="Calendrier du mois de novembre" sqref="A1" xr:uid="{00000000-0002-0000-0A00-000005000000}"/>
    <dataValidation allowBlank="1" showInputMessage="1" showErrorMessage="1" prompt="Entrez les Notes dans la cellule à droite" sqref="D13:D14" xr:uid="{00000000-0002-0000-0A00-000006000000}"/>
    <dataValidation allowBlank="1" showInputMessage="1" showErrorMessage="1" prompt="Entrez les Notes dans cette cellule" sqref="E13:H14" xr:uid="{00000000-0002-0000-0A00-000007000000}"/>
    <dataValidation allowBlank="1" showInputMessage="1" showErrorMessage="1" prompt="Cette ligne ainsi que les lignes 6, 8, 10, 12 et 14 sont des cellules destinées à la saisie de notes quotidiennes en rapport avec le jour civil figurant dans la cellule située au-dessus" sqref="B4" xr:uid="{00000000-0002-0000-0A00-000008000000}"/>
    <dataValidation allowBlank="1" showInputMessage="1" showErrorMessage="1" prompt="L’année figurant dans cette cellule est automatiquement mise à jour. Sélectionnez une autre année dans la cellule K3 de la feuille de calcul pour modifier l’année" sqref="C1" xr:uid="{3A4E290F-6134-4539-A45D-9C6B0C71CC5F}"/>
  </dataValidations>
  <printOptions horizontalCentered="1" verticalCentered="1"/>
  <pageMargins left="0.7" right="0.7" top="0.75" bottom="0.75" header="0.3" footer="0.3"/>
  <pageSetup paperSize="9" scale="83" orientation="landscape" r:id="rId1"/>
  <headerFooter differentFirst="1" alignWithMargins="0">
    <oddFoote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6" tint="-0.249977111117893"/>
    <pageSetUpPr fitToPage="1"/>
  </sheetPr>
  <dimension ref="B1:H14"/>
  <sheetViews>
    <sheetView showGridLines="0" tabSelected="1" topLeftCell="A3" zoomScale="90" zoomScaleNormal="90" workbookViewId="0">
      <selection activeCell="G4" sqref="G4"/>
    </sheetView>
  </sheetViews>
  <sheetFormatPr baseColWidth="10" defaultColWidth="8.90625" defaultRowHeight="13.8"/>
  <cols>
    <col min="1" max="1" width="2.81640625" customWidth="1"/>
    <col min="2" max="2" width="18.453125" customWidth="1"/>
    <col min="3" max="8" width="17.81640625" customWidth="1"/>
    <col min="9" max="9" width="2.81640625" customWidth="1"/>
  </cols>
  <sheetData>
    <row r="1" spans="2:8" ht="59.25" customHeight="1">
      <c r="B1" s="54" t="str">
        <f>"Décembre "&amp;AnnéeCalendrier</f>
        <v>Décembre 2026</v>
      </c>
      <c r="C1" s="55"/>
      <c r="D1" s="55"/>
      <c r="E1" s="56"/>
      <c r="F1" s="56"/>
      <c r="G1" s="56"/>
      <c r="H1" s="57"/>
    </row>
    <row r="2" spans="2:8" ht="21.75" customHeight="1">
      <c r="B2" s="5" t="str">
        <f>IF(DébutSemaine="DIMANCHE", "DIMANCHE","LUNDI")</f>
        <v>LUNDI</v>
      </c>
      <c r="C2" s="5" t="str">
        <f t="shared" ref="C2:H2" si="0">UPPER(TEXT(C3,"jjjj"))</f>
        <v>MARDI</v>
      </c>
      <c r="D2" s="5" t="str">
        <f t="shared" si="0"/>
        <v>MERCREDI</v>
      </c>
      <c r="E2" s="5" t="str">
        <f t="shared" si="0"/>
        <v>JEUDI</v>
      </c>
      <c r="F2" s="5" t="str">
        <f t="shared" si="0"/>
        <v>VENDREDI</v>
      </c>
      <c r="G2" s="5" t="str">
        <f t="shared" si="0"/>
        <v>SAMEDI</v>
      </c>
      <c r="H2" s="5" t="str">
        <f t="shared" si="0"/>
        <v>DIMANCHE</v>
      </c>
    </row>
    <row r="3" spans="2:8" ht="19.5" customHeight="1">
      <c r="B3" s="59">
        <f t="array" ref="B3:H3">JoursEtSemaines+DATE(AnnéeCalendrier,12,1)-WEEKDAY(DATE(AnnéeCalendrier,12,1),(DébutSemaine="Lundi")+1)+1</f>
        <v>46356</v>
      </c>
      <c r="C3" s="59">
        <v>46357</v>
      </c>
      <c r="D3" s="59">
        <v>46358</v>
      </c>
      <c r="E3" s="59">
        <v>46359</v>
      </c>
      <c r="F3" s="59">
        <v>46360</v>
      </c>
      <c r="G3" s="59">
        <v>46361</v>
      </c>
      <c r="H3" s="59">
        <v>46362</v>
      </c>
    </row>
    <row r="4" spans="2:8" ht="97.2" customHeight="1">
      <c r="B4" s="59"/>
      <c r="C4" s="59"/>
      <c r="D4" s="59"/>
      <c r="E4" s="59"/>
      <c r="F4" s="59"/>
      <c r="G4" s="64" t="s">
        <v>23</v>
      </c>
      <c r="H4" s="59"/>
    </row>
    <row r="5" spans="2:8" ht="19.5" customHeight="1">
      <c r="B5" s="61">
        <f t="array" ref="B5:H5">JoursEtSemaines+DATE(AnnéeCalendrier,12,1)-WEEKDAY(DATE(AnnéeCalendrier,12,1),(DébutSemaine="Lundi")+1)+8</f>
        <v>46363</v>
      </c>
      <c r="C5" s="61">
        <v>46364</v>
      </c>
      <c r="D5" s="61">
        <v>46365</v>
      </c>
      <c r="E5" s="61">
        <v>46366</v>
      </c>
      <c r="F5" s="61">
        <v>46367</v>
      </c>
      <c r="G5" s="61">
        <v>46368</v>
      </c>
      <c r="H5" s="61">
        <v>46369</v>
      </c>
    </row>
    <row r="6" spans="2:8" ht="57.9" customHeight="1">
      <c r="B6" s="61"/>
      <c r="C6" s="61"/>
      <c r="D6" s="61"/>
      <c r="E6" s="61"/>
      <c r="F6" s="61"/>
      <c r="G6" s="61"/>
      <c r="H6" s="61"/>
    </row>
    <row r="7" spans="2:8" ht="19.5" customHeight="1">
      <c r="B7" s="59">
        <f t="array" ref="B7:H7">JoursEtSemaines+DATE(AnnéeCalendrier,12,1)-WEEKDAY(DATE(AnnéeCalendrier,12,1),(DébutSemaine="Lundi")+1)+15</f>
        <v>46370</v>
      </c>
      <c r="C7" s="59">
        <v>46371</v>
      </c>
      <c r="D7" s="59">
        <v>46372</v>
      </c>
      <c r="E7" s="59">
        <v>46373</v>
      </c>
      <c r="F7" s="59">
        <v>46374</v>
      </c>
      <c r="G7" s="59">
        <v>46375</v>
      </c>
      <c r="H7" s="59">
        <v>46376</v>
      </c>
    </row>
    <row r="8" spans="2:8" ht="57.9" customHeight="1">
      <c r="B8" s="59"/>
      <c r="C8" s="59"/>
      <c r="D8" s="59"/>
      <c r="E8" s="59"/>
      <c r="F8" s="59"/>
      <c r="G8" s="59"/>
      <c r="H8" s="59"/>
    </row>
    <row r="9" spans="2:8" ht="19.5" customHeight="1">
      <c r="B9" s="61">
        <f t="array" ref="B9:H9">JoursEtSemaines+DATE(AnnéeCalendrier,12,1)-WEEKDAY(DATE(AnnéeCalendrier,12,1),(DébutSemaine="Lundi")+1)+22</f>
        <v>46377</v>
      </c>
      <c r="C9" s="61">
        <v>46378</v>
      </c>
      <c r="D9" s="61">
        <v>46379</v>
      </c>
      <c r="E9" s="61">
        <v>46380</v>
      </c>
      <c r="F9" s="61">
        <v>46381</v>
      </c>
      <c r="G9" s="61">
        <v>46382</v>
      </c>
      <c r="H9" s="61">
        <v>46383</v>
      </c>
    </row>
    <row r="10" spans="2:8" ht="57.9" customHeight="1">
      <c r="B10" s="61"/>
      <c r="C10" s="61"/>
      <c r="D10" s="61"/>
      <c r="E10" s="61"/>
      <c r="F10" s="61"/>
      <c r="G10" s="61"/>
      <c r="H10" s="61"/>
    </row>
    <row r="11" spans="2:8" ht="19.5" customHeight="1">
      <c r="B11" s="59">
        <f t="array" ref="B11:H11">JoursEtSemaines+DATE(AnnéeCalendrier,12,1)-WEEKDAY(DATE(AnnéeCalendrier,12,1),(DébutSemaine="Lundi")+1)+29</f>
        <v>46384</v>
      </c>
      <c r="C11" s="59">
        <v>46385</v>
      </c>
      <c r="D11" s="59">
        <v>46386</v>
      </c>
      <c r="E11" s="59">
        <v>46387</v>
      </c>
      <c r="F11" s="59">
        <v>46388</v>
      </c>
      <c r="G11" s="59">
        <v>46389</v>
      </c>
      <c r="H11" s="59">
        <v>46390</v>
      </c>
    </row>
    <row r="12" spans="2:8" ht="57.9" customHeight="1">
      <c r="B12" s="59"/>
      <c r="C12" s="59"/>
      <c r="D12" s="59"/>
      <c r="E12" s="59"/>
      <c r="F12" s="59"/>
      <c r="G12" s="59"/>
      <c r="H12" s="59"/>
    </row>
    <row r="13" spans="2:8" ht="19.5" customHeight="1">
      <c r="B13" s="61">
        <f t="array" ref="B13:C13">JoursEtSemaines+DATE(AnnéeCalendrier,12,1)-WEEKDAY(DATE(AnnéeCalendrier,12,1),(DébutSemaine="Lundi")+1)+36</f>
        <v>46391</v>
      </c>
      <c r="C13" s="61">
        <v>46392</v>
      </c>
      <c r="D13" s="63" t="s">
        <v>0</v>
      </c>
      <c r="E13" s="69"/>
      <c r="F13" s="69"/>
      <c r="G13" s="69"/>
      <c r="H13" s="70"/>
    </row>
    <row r="14" spans="2:8" ht="57.9" customHeight="1">
      <c r="B14" s="61"/>
      <c r="C14" s="61"/>
      <c r="D14" s="7"/>
      <c r="E14" s="71"/>
      <c r="F14" s="71"/>
      <c r="G14" s="71"/>
      <c r="H14" s="72"/>
    </row>
  </sheetData>
  <mergeCells count="1">
    <mergeCell ref="E13:H14"/>
  </mergeCells>
  <conditionalFormatting sqref="B13:D13">
    <cfRule type="expression" dxfId="2" priority="1">
      <formula>AND(DAY(B13)&gt;=1,DAY(B13)&lt;=15)</formula>
    </cfRule>
  </conditionalFormatting>
  <conditionalFormatting sqref="B3:G3">
    <cfRule type="expression" dxfId="1" priority="3">
      <formula>DAY(B3)&gt;8</formula>
    </cfRule>
  </conditionalFormatting>
  <conditionalFormatting sqref="B11:H11">
    <cfRule type="expression" dxfId="0" priority="4">
      <formula>AND(DAY(B11)&gt;=1,DAY(B11)&lt;=15)</formula>
    </cfRule>
  </conditionalFormatting>
  <dataValidations count="9">
    <dataValidation allowBlank="1" showInputMessage="1" showErrorMessage="1" prompt="Jour de la semaine défini automatiquement." sqref="C2:H2" xr:uid="{00000000-0002-0000-0B00-000000000000}"/>
    <dataValidation allowBlank="1" showErrorMessage="1" prompt="L’année dans cette cellule est automatiquement mise à jour en fonction de l’année entrée dans la feuille de calcul Janvier. Le calendrier ci-dessous inclut les dates des mois précédent et suivant dans une teinte plus claire" sqref="B1" xr:uid="{00000000-0002-0000-0B00-000001000000}"/>
    <dataValidation allowBlank="1" showInputMessage="1" showErrorMessage="1" prompt="Cette ligne ainsi que les lignes 5, 7, 9, 11 et 13 contiennent les jours civils de la semaine. Si cette cellule ne contient pas le numéro 1, c’est qu’il s’agit d’un jour du mois précédent. Entrez les notes dans la cellule E13" sqref="B3" xr:uid="{00000000-0002-0000-0B00-000002000000}"/>
    <dataValidation allowBlank="1" showInputMessage="1" showErrorMessage="1" prompt="Cette ligne contient les noms des jours de la semaine pour ce calendrier. Cette cellule contient le jour de début de la semaine. Pour modifier le jour de début de la semaine, entrez un nouveau jour dans la cellule K4 de la feuille de calcul de janvier" sqref="B2" xr:uid="{00000000-0002-0000-0B00-000003000000}"/>
    <dataValidation allowBlank="1" showInputMessage="1" showErrorMessage="1" prompt="Calendrier du mois de décembre" sqref="A1" xr:uid="{00000000-0002-0000-0B00-000005000000}"/>
    <dataValidation allowBlank="1" showInputMessage="1" showErrorMessage="1" prompt="Entrez les Notes dans la cellule à droite" sqref="D13:D14" xr:uid="{00000000-0002-0000-0B00-000006000000}"/>
    <dataValidation allowBlank="1" showInputMessage="1" showErrorMessage="1" prompt="Entrez les Notes dans cette cellule" sqref="E13:H14" xr:uid="{00000000-0002-0000-0B00-000007000000}"/>
    <dataValidation allowBlank="1" showInputMessage="1" showErrorMessage="1" prompt="Cette ligne ainsi que les lignes 6, 8, 10, 12 et 14 sont des cellules destinées à la saisie de notes quotidiennes en rapport avec le jour civil figurant dans la cellule située au-dessus" sqref="B4" xr:uid="{00000000-0002-0000-0B00-000008000000}"/>
    <dataValidation allowBlank="1" showInputMessage="1" showErrorMessage="1" prompt="L’année figurant dans cette cellule est automatiquement mise à jour. Sélectionnez une autre année dans la cellule K3 de la feuille de calcul pour modifier l’année" sqref="C1" xr:uid="{0ED9C6F5-D117-4D38-BF48-93FAA0D1B91E}"/>
  </dataValidations>
  <printOptions horizontalCentered="1" verticalCentered="1"/>
  <pageMargins left="0.7" right="0.7" top="0.75" bottom="0.75" header="0.3" footer="0.3"/>
  <pageSetup paperSize="9" scale="83" orientation="landscape" r:id="rId1"/>
  <headerFooter differentFirst="1" alignWithMargins="0">
    <oddFoote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F738B-FB4B-4F85-9DA3-AF7932D8DD29}">
  <dimension ref="A4:C9"/>
  <sheetViews>
    <sheetView workbookViewId="0">
      <selection activeCell="D11" sqref="D11"/>
    </sheetView>
  </sheetViews>
  <sheetFormatPr baseColWidth="10" defaultRowHeight="13.8"/>
  <cols>
    <col min="2" max="2" width="16.453125" bestFit="1" customWidth="1"/>
    <col min="3" max="3" width="18.7265625" customWidth="1"/>
  </cols>
  <sheetData>
    <row r="4" spans="1:3">
      <c r="A4" s="65">
        <v>46404</v>
      </c>
      <c r="B4" t="s">
        <v>16</v>
      </c>
      <c r="C4" t="s">
        <v>18</v>
      </c>
    </row>
    <row r="5" spans="1:3">
      <c r="C5" t="s">
        <v>25</v>
      </c>
    </row>
    <row r="7" spans="1:3" ht="103.8" customHeight="1">
      <c r="A7" s="65">
        <v>46460</v>
      </c>
      <c r="B7" t="s">
        <v>10</v>
      </c>
      <c r="C7" s="66" t="s">
        <v>11</v>
      </c>
    </row>
    <row r="9" spans="1:3">
      <c r="B9" t="s">
        <v>17</v>
      </c>
      <c r="C9" t="s">
        <v>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atus xmlns="71af3243-3dd4-4a8d-8c0d-dd76da1f02a5">Not started</Status>
    <MediaServiceKeyPoints xmlns="71af3243-3dd4-4a8d-8c0d-dd76da1f02a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426e97fa315356fffbdcd9876fe988c2">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4b8f0def80e6d70ce3def20c90759a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A10363-92EC-4580-AE8C-D8F6C7EC38E0}">
  <ds:schemaRefs>
    <ds:schemaRef ds:uri="http://schemas.microsoft.com/sharepoint/v3/contenttype/forms"/>
  </ds:schemaRefs>
</ds:datastoreItem>
</file>

<file path=customXml/itemProps2.xml><?xml version="1.0" encoding="utf-8"?>
<ds:datastoreItem xmlns:ds="http://schemas.openxmlformats.org/officeDocument/2006/customXml" ds:itemID="{BD90E721-6104-41D1-93BF-62E14EE01C6F}">
  <ds:schemaRefs>
    <ds:schemaRef ds:uri="http://schemas.microsoft.com/office/2006/metadata/properties"/>
    <ds:schemaRef ds:uri="http://schemas.microsoft.com/office/infopath/2007/PartnerControls"/>
    <ds:schemaRef ds:uri="71af3243-3dd4-4a8d-8c0d-dd76da1f02a5"/>
  </ds:schemaRefs>
</ds:datastoreItem>
</file>

<file path=customXml/itemProps3.xml><?xml version="1.0" encoding="utf-8"?>
<ds:datastoreItem xmlns:ds="http://schemas.openxmlformats.org/officeDocument/2006/customXml" ds:itemID="{DF8A8BCD-244E-41CF-AC5A-813C9AEC7F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TM11907363</Templat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27</vt:i4>
      </vt:variant>
    </vt:vector>
  </HeadingPairs>
  <TitlesOfParts>
    <vt:vector size="40" baseType="lpstr">
      <vt:lpstr>Janvier</vt:lpstr>
      <vt:lpstr>Février</vt:lpstr>
      <vt:lpstr>Mars</vt:lpstr>
      <vt:lpstr>Avril</vt:lpstr>
      <vt:lpstr>Mai</vt:lpstr>
      <vt:lpstr>Juin</vt:lpstr>
      <vt:lpstr>Juillet</vt:lpstr>
      <vt:lpstr>Août</vt:lpstr>
      <vt:lpstr>Septembre</vt:lpstr>
      <vt:lpstr>Octobre</vt:lpstr>
      <vt:lpstr>Novembre</vt:lpstr>
      <vt:lpstr>Décembre</vt:lpstr>
      <vt:lpstr>2027</vt:lpstr>
      <vt:lpstr>AnnéeCalendrier</vt:lpstr>
      <vt:lpstr>DébutSemaine</vt:lpstr>
      <vt:lpstr>Janvier!Zone_d_impression</vt:lpstr>
      <vt:lpstr>ZoneTitreColonne1...H12.1</vt:lpstr>
      <vt:lpstr>ZoneTitreColonne1...H12.10</vt:lpstr>
      <vt:lpstr>ZoneTitreColonne1...H12.11</vt:lpstr>
      <vt:lpstr>ZoneTitreColonne1...H12.12</vt:lpstr>
      <vt:lpstr>ZoneTitreColonne1...H12.2</vt:lpstr>
      <vt:lpstr>ZoneTitreColonne1...H12.3</vt:lpstr>
      <vt:lpstr>ZoneTitreColonne1...H12.4</vt:lpstr>
      <vt:lpstr>ZoneTitreColonne1...H12.5</vt:lpstr>
      <vt:lpstr>ZoneTitreColonne1...H12.6</vt:lpstr>
      <vt:lpstr>ZoneTitreColonne1...H12.7</vt:lpstr>
      <vt:lpstr>ZoneTitreColonne1...H12.8</vt:lpstr>
      <vt:lpstr>ZoneTitreColonne1...H12.9</vt:lpstr>
      <vt:lpstr>ZoneTitreColonne2...C14.1</vt:lpstr>
      <vt:lpstr>ZoneTitreColonne2...C14.10</vt:lpstr>
      <vt:lpstr>ZoneTitreColonne2...C14.11</vt:lpstr>
      <vt:lpstr>ZoneTitreColonne2...C14.12</vt:lpstr>
      <vt:lpstr>ZoneTitreColonne2...C14.2</vt:lpstr>
      <vt:lpstr>ZoneTitreColonne2...C14.3</vt:lpstr>
      <vt:lpstr>ZoneTitreColonne2...C14.4</vt:lpstr>
      <vt:lpstr>ZoneTitreColonne2...C14.5</vt:lpstr>
      <vt:lpstr>ZoneTitreColonne2...C14.6</vt:lpstr>
      <vt:lpstr>ZoneTitreColonne2...C14.7</vt:lpstr>
      <vt:lpstr>ZoneTitreColonne2...C14.8</vt:lpstr>
      <vt:lpstr>ZoneTitreColonne2...C14.9</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2020-07-08T21:12:30Z</dcterms:created>
  <dcterms:modified xsi:type="dcterms:W3CDTF">2026-10-20T14:07:51Z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